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22\Desktop\Proračun 2026-2028\"/>
    </mc:Choice>
  </mc:AlternateContent>
  <xr:revisionPtr revIDLastSave="0" documentId="13_ncr:1_{71E3C6BB-1A09-413F-9950-4A1BBCB248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0" l="1"/>
  <c r="D10" i="5"/>
  <c r="D11" i="5"/>
  <c r="D12" i="5"/>
  <c r="G15" i="8"/>
  <c r="I22" i="7"/>
  <c r="H22" i="7"/>
  <c r="I16" i="7"/>
  <c r="H16" i="7"/>
  <c r="I19" i="7"/>
  <c r="H19" i="7"/>
  <c r="I12" i="7"/>
  <c r="H12" i="7"/>
  <c r="I9" i="7"/>
  <c r="H9" i="7"/>
  <c r="G40" i="7"/>
  <c r="G37" i="7"/>
  <c r="G22" i="7"/>
  <c r="G19" i="7"/>
  <c r="G16" i="7"/>
  <c r="G9" i="7"/>
  <c r="G35" i="8"/>
  <c r="J13" i="10"/>
  <c r="I13" i="10"/>
  <c r="G9" i="10"/>
  <c r="F6" i="7" l="1"/>
  <c r="F37" i="7"/>
  <c r="F28" i="7"/>
  <c r="F30" i="7"/>
  <c r="F26" i="7"/>
  <c r="F22" i="7"/>
  <c r="F19" i="7"/>
  <c r="F16" i="7"/>
  <c r="F22" i="8"/>
  <c r="F32" i="8"/>
  <c r="F30" i="8"/>
  <c r="E32" i="7" l="1"/>
  <c r="E6" i="7"/>
  <c r="E40" i="7"/>
  <c r="I39" i="7"/>
  <c r="H39" i="7"/>
  <c r="G39" i="7"/>
  <c r="F39" i="7"/>
  <c r="E39" i="7"/>
  <c r="E37" i="7"/>
  <c r="E34" i="7"/>
  <c r="E26" i="7"/>
  <c r="E19" i="7"/>
  <c r="E16" i="7"/>
  <c r="E12" i="7"/>
  <c r="E9" i="7"/>
  <c r="E8" i="7" s="1"/>
  <c r="E17" i="8"/>
  <c r="I32" i="8"/>
  <c r="H32" i="8"/>
  <c r="I23" i="8"/>
  <c r="H19" i="3"/>
  <c r="J12" i="10" s="1"/>
  <c r="G19" i="3"/>
  <c r="I12" i="10" s="1"/>
  <c r="I29" i="7"/>
  <c r="H29" i="7"/>
  <c r="G29" i="7"/>
  <c r="F29" i="7"/>
  <c r="E29" i="7"/>
  <c r="G32" i="8"/>
  <c r="F24" i="3"/>
  <c r="H13" i="10" s="1"/>
  <c r="F19" i="3"/>
  <c r="H12" i="10" s="1"/>
  <c r="H10" i="3"/>
  <c r="H14" i="3" s="1"/>
  <c r="J9" i="10" s="1"/>
  <c r="G10" i="3"/>
  <c r="G14" i="3" s="1"/>
  <c r="I9" i="10" s="1"/>
  <c r="F10" i="3"/>
  <c r="F14" i="3" s="1"/>
  <c r="H9" i="10" s="1"/>
  <c r="I36" i="7"/>
  <c r="H36" i="7"/>
  <c r="G36" i="7"/>
  <c r="G32" i="7" s="1"/>
  <c r="F36" i="7"/>
  <c r="E25" i="7"/>
  <c r="I33" i="7"/>
  <c r="H33" i="7"/>
  <c r="G33" i="7"/>
  <c r="F33" i="7"/>
  <c r="I25" i="7"/>
  <c r="I24" i="7" s="1"/>
  <c r="H25" i="7"/>
  <c r="H24" i="7" s="1"/>
  <c r="G25" i="7"/>
  <c r="G24" i="7" s="1"/>
  <c r="F25" i="7"/>
  <c r="F24" i="7" s="1"/>
  <c r="I21" i="7"/>
  <c r="H21" i="7"/>
  <c r="G21" i="7"/>
  <c r="F21" i="7"/>
  <c r="I18" i="7"/>
  <c r="H18" i="7"/>
  <c r="G18" i="7"/>
  <c r="F18" i="7"/>
  <c r="I15" i="7"/>
  <c r="H15" i="7"/>
  <c r="G15" i="7"/>
  <c r="F15" i="7"/>
  <c r="I8" i="7"/>
  <c r="H8" i="7"/>
  <c r="G8" i="7"/>
  <c r="F8" i="7"/>
  <c r="I11" i="7"/>
  <c r="H11" i="7"/>
  <c r="G11" i="7"/>
  <c r="F11" i="7"/>
  <c r="F23" i="8"/>
  <c r="E26" i="3"/>
  <c r="E10" i="3"/>
  <c r="E14" i="3" s="1"/>
  <c r="E36" i="7"/>
  <c r="E33" i="7"/>
  <c r="E24" i="7"/>
  <c r="E21" i="7"/>
  <c r="E18" i="7"/>
  <c r="E15" i="7"/>
  <c r="E11" i="7"/>
  <c r="E35" i="8"/>
  <c r="E34" i="8" s="1"/>
  <c r="E30" i="8"/>
  <c r="E26" i="8"/>
  <c r="E23" i="8"/>
  <c r="E15" i="8"/>
  <c r="I35" i="8"/>
  <c r="I34" i="8" s="1"/>
  <c r="H35" i="8"/>
  <c r="H34" i="8" s="1"/>
  <c r="F35" i="8"/>
  <c r="F34" i="8" s="1"/>
  <c r="G34" i="8"/>
  <c r="I30" i="8"/>
  <c r="H30" i="8"/>
  <c r="G30" i="8"/>
  <c r="I26" i="8"/>
  <c r="H26" i="8"/>
  <c r="G26" i="8"/>
  <c r="F26" i="8"/>
  <c r="H23" i="8"/>
  <c r="G23" i="8"/>
  <c r="I15" i="8"/>
  <c r="I18" i="8" s="1"/>
  <c r="H15" i="8"/>
  <c r="H18" i="8" s="1"/>
  <c r="I13" i="8"/>
  <c r="H13" i="8"/>
  <c r="G13" i="8"/>
  <c r="F13" i="8"/>
  <c r="E13" i="8"/>
  <c r="E18" i="8" s="1"/>
  <c r="F39" i="8" l="1"/>
  <c r="G22" i="8"/>
  <c r="G39" i="8" s="1"/>
  <c r="F26" i="3"/>
  <c r="I14" i="7"/>
  <c r="I6" i="7" s="1"/>
  <c r="E14" i="7"/>
  <c r="I32" i="7"/>
  <c r="F7" i="7"/>
  <c r="F14" i="7"/>
  <c r="G14" i="7"/>
  <c r="H14" i="7"/>
  <c r="H6" i="7" s="1"/>
  <c r="F32" i="7"/>
  <c r="G7" i="7"/>
  <c r="H32" i="7"/>
  <c r="H7" i="7"/>
  <c r="I7" i="7"/>
  <c r="E7" i="7"/>
  <c r="G18" i="8"/>
  <c r="F18" i="8"/>
  <c r="E22" i="8"/>
  <c r="E39" i="8"/>
  <c r="I22" i="8"/>
  <c r="I39" i="8" s="1"/>
  <c r="H22" i="8"/>
  <c r="H39" i="8" s="1"/>
  <c r="G6" i="7" l="1"/>
  <c r="D24" i="3"/>
  <c r="D10" i="3"/>
  <c r="D14" i="3" s="1"/>
  <c r="D19" i="3" l="1"/>
  <c r="D26" i="3" s="1"/>
  <c r="H24" i="3" l="1"/>
  <c r="H26" i="3" s="1"/>
  <c r="G24" i="3"/>
  <c r="G26" i="3" s="1"/>
  <c r="E24" i="3"/>
  <c r="E19" i="3"/>
  <c r="G11" i="10" l="1"/>
  <c r="G8" i="10"/>
  <c r="G14" i="10" l="1"/>
  <c r="F37" i="10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H14" i="10" s="1"/>
  <c r="I8" i="10"/>
  <c r="J14" i="10" l="1"/>
  <c r="I14" i="10"/>
  <c r="I22" i="10" s="1"/>
  <c r="I28" i="10" s="1"/>
  <c r="F28" i="10"/>
  <c r="G22" i="10"/>
  <c r="G28" i="10" s="1"/>
  <c r="G29" i="10" s="1"/>
  <c r="H22" i="10" l="1"/>
  <c r="H28" i="10" s="1"/>
  <c r="H29" i="10" s="1"/>
  <c r="J22" i="10"/>
  <c r="J28" i="10" s="1"/>
  <c r="J29" i="10" s="1"/>
  <c r="I29" i="10"/>
</calcChain>
</file>

<file path=xl/sharedStrings.xml><?xml version="1.0" encoding="utf-8"?>
<sst xmlns="http://schemas.openxmlformats.org/spreadsheetml/2006/main" count="237" uniqueCount="96">
  <si>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</si>
  <si>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</si>
  <si>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</si>
  <si>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</si>
  <si>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</si>
  <si>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</si>
  <si>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</si>
  <si>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</si>
  <si>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</si>
  <si>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</si>
  <si>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</si>
  <si>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</si>
  <si>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</si>
  <si>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</si>
  <si>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</si>
  <si>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</si>
  <si>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</si>
  <si>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</si>
  <si>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</si>
  <si>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</si>
  <si>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</si>
  <si>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</si>
  <si>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</si>
  <si>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</si>
  <si>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</si>
  <si>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iz nadležnog proračuna i od HZZO-a temeljem ugovornih obveza</t>
  </si>
  <si>
    <t>Rashodi za nabavu proizvedene dugotrajne imovine</t>
  </si>
  <si>
    <t>Naziv</t>
  </si>
  <si>
    <t>EUR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</si>
  <si>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</si>
  <si>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</si>
  <si>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</si>
  <si>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</si>
  <si>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</si>
  <si>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</si>
  <si>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</si>
  <si>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</si>
  <si>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</si>
  <si>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</si>
  <si>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</si>
  <si>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</si>
  <si>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</si>
  <si>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</si>
  <si>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</si>
  <si>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</si>
  <si>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</si>
  <si>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</si>
  <si>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</si>
  <si>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</si>
  <si>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</si>
  <si>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</si>
  <si>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</si>
  <si>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</si>
  <si>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</si>
  <si>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</si>
  <si>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</si>
  <si>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</si>
  <si>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</si>
  <si>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</si>
  <si>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prodaje proizvoda u roba te pruženih usluga</t>
  </si>
  <si>
    <t>Ostali prihodi</t>
  </si>
  <si>
    <t>Vlastiti prihodi</t>
  </si>
  <si>
    <t>Opći prihodi i primici</t>
  </si>
  <si>
    <t>Višak ph od vlastith sredstava</t>
  </si>
  <si>
    <t>Financijski rashodi</t>
  </si>
  <si>
    <t>BROJČANA OZNAKA I NAZIV</t>
  </si>
  <si>
    <t>08 Rekreacija, kultura i religija</t>
  </si>
  <si>
    <t>081  Službe rekreacije i sporta</t>
  </si>
  <si>
    <t>Vlastiti prihodi - višak</t>
  </si>
  <si>
    <t>Kapitalno opremanje JU Zadarski sport</t>
  </si>
  <si>
    <t>Projekcija proračuna
za 2027.</t>
  </si>
  <si>
    <t xml:space="preserve">Izvor </t>
  </si>
  <si>
    <t>RASHODI UKUPNO:</t>
  </si>
  <si>
    <t>PRIHODI UKUPNO:</t>
  </si>
  <si>
    <t>UKUPNO PRIHODI:</t>
  </si>
  <si>
    <t>UKUPNO RASHODI:</t>
  </si>
  <si>
    <t>PROGRAM 1040</t>
  </si>
  <si>
    <t>AKTIVNOST A1040-01</t>
  </si>
  <si>
    <t>Izvor financiranja 11</t>
  </si>
  <si>
    <t>Izvor financiranja 31</t>
  </si>
  <si>
    <t>AKTIVNOST A 1040-02</t>
  </si>
  <si>
    <t>AKTIVNOST A 1040-03</t>
  </si>
  <si>
    <t>AKTIVNOST K 1040-04</t>
  </si>
  <si>
    <t>Izvor financiranja 93</t>
  </si>
  <si>
    <t xml:space="preserve">Ostali rashodi </t>
  </si>
  <si>
    <t>Ostali rashodi</t>
  </si>
  <si>
    <t xml:space="preserve">Razvoj športa i rekreacije </t>
  </si>
  <si>
    <t>AKTIVNOST A 1040-05</t>
  </si>
  <si>
    <t>FINANCIJSKI PLAN PRORAČUNSKOG KORISNIKA JEDINICE LOKALNE I PODRUČNE (REGIONALNE) SAMOUPRAVE 
ZA 2026. I PROJEKCIJA ZA 2027. I 2028. GODINU</t>
  </si>
  <si>
    <t>Izvršenje 2024.*</t>
  </si>
  <si>
    <t xml:space="preserve">Donacije </t>
  </si>
  <si>
    <t>Donacije nepr.organizacija</t>
  </si>
  <si>
    <t>Izvor financiranja 61</t>
  </si>
  <si>
    <t>Plan 2025.</t>
  </si>
  <si>
    <t>Proračun za 2026.</t>
  </si>
  <si>
    <t>Projekcija proračuna
za 2028.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</si>
</sst>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E3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0" xfId="0" quotePrefix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3" fontId="6" fillId="3" borderId="3" xfId="0" quotePrefix="1" applyNumberFormat="1" applyFont="1" applyFill="1" applyBorder="1" applyAlignment="1">
      <alignment horizontal="right"/>
    </xf>
    <xf numFmtId="4" fontId="7" fillId="3" borderId="2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9" fillId="3" borderId="1" xfId="0" applyNumberFormat="1" applyFont="1" applyFill="1" applyBorder="1" applyAlignment="1">
      <alignment horizontal="left" vertical="center"/>
    </xf>
    <xf numFmtId="4" fontId="6" fillId="0" borderId="3" xfId="0" applyNumberFormat="1" applyFont="1" applyBorder="1" applyAlignment="1">
      <alignment horizontal="right" wrapText="1"/>
    </xf>
    <xf numFmtId="4" fontId="2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3" fillId="0" borderId="0" xfId="0" applyNumberFormat="1" applyFont="1"/>
    <xf numFmtId="4" fontId="5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wrapText="1"/>
    </xf>
    <xf numFmtId="4" fontId="6" fillId="0" borderId="1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center" wrapText="1"/>
    </xf>
    <xf numFmtId="4" fontId="6" fillId="0" borderId="2" xfId="0" quotePrefix="1" applyNumberFormat="1" applyFont="1" applyBorder="1" applyAlignment="1">
      <alignment horizontal="left"/>
    </xf>
    <xf numFmtId="4" fontId="2" fillId="0" borderId="0" xfId="0" quotePrefix="1" applyNumberFormat="1" applyFont="1" applyAlignment="1">
      <alignment horizontal="center" vertical="center"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4" fontId="20" fillId="2" borderId="3" xfId="0" applyNumberFormat="1" applyFont="1" applyFill="1" applyBorder="1" applyAlignment="1">
      <alignment horizontal="right"/>
    </xf>
    <xf numFmtId="0" fontId="8" fillId="6" borderId="3" xfId="0" quotePrefix="1" applyFont="1" applyFill="1" applyBorder="1" applyAlignment="1">
      <alignment horizontal="left" vertical="center"/>
    </xf>
    <xf numFmtId="4" fontId="7" fillId="6" borderId="3" xfId="0" applyNumberFormat="1" applyFont="1" applyFill="1" applyBorder="1" applyAlignment="1">
      <alignment horizontal="right"/>
    </xf>
    <xf numFmtId="164" fontId="8" fillId="2" borderId="3" xfId="0" quotePrefix="1" applyNumberFormat="1" applyFont="1" applyFill="1" applyBorder="1" applyAlignment="1">
      <alignment horizontal="left" vertical="center"/>
    </xf>
    <xf numFmtId="164" fontId="3" fillId="2" borderId="4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7" fillId="2" borderId="3" xfId="0" quotePrefix="1" applyNumberFormat="1" applyFont="1" applyFill="1" applyBorder="1" applyAlignment="1">
      <alignment horizontal="left" vertical="center"/>
    </xf>
    <xf numFmtId="164" fontId="7" fillId="2" borderId="4" xfId="0" applyNumberFormat="1" applyFont="1" applyFill="1" applyBorder="1" applyAlignment="1">
      <alignment horizontal="right"/>
    </xf>
    <xf numFmtId="164" fontId="7" fillId="2" borderId="3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 wrapText="1"/>
    </xf>
    <xf numFmtId="164" fontId="8" fillId="6" borderId="3" xfId="0" quotePrefix="1" applyNumberFormat="1" applyFont="1" applyFill="1" applyBorder="1" applyAlignment="1">
      <alignment horizontal="left" vertical="center"/>
    </xf>
    <xf numFmtId="164" fontId="3" fillId="6" borderId="3" xfId="0" applyNumberFormat="1" applyFont="1" applyFill="1" applyBorder="1" applyAlignment="1">
      <alignment horizontal="right"/>
    </xf>
    <xf numFmtId="164" fontId="3" fillId="5" borderId="3" xfId="0" applyNumberFormat="1" applyFont="1" applyFill="1" applyBorder="1" applyAlignment="1">
      <alignment horizontal="right"/>
    </xf>
    <xf numFmtId="164" fontId="3" fillId="6" borderId="3" xfId="0" applyNumberFormat="1" applyFont="1" applyFill="1" applyBorder="1" applyAlignment="1">
      <alignment horizontal="right" wrapText="1"/>
    </xf>
    <xf numFmtId="164" fontId="7" fillId="2" borderId="3" xfId="0" applyNumberFormat="1" applyFont="1" applyFill="1" applyBorder="1" applyAlignment="1">
      <alignment horizontal="right" wrapText="1"/>
    </xf>
    <xf numFmtId="0" fontId="9" fillId="6" borderId="4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left" vertical="center" wrapText="1"/>
    </xf>
    <xf numFmtId="0" fontId="21" fillId="8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 indent="1"/>
    </xf>
    <xf numFmtId="0" fontId="3" fillId="2" borderId="2" xfId="0" applyFont="1" applyFill="1" applyBorder="1" applyAlignment="1">
      <alignment horizontal="right" vertical="center" wrapText="1" indent="1"/>
    </xf>
    <xf numFmtId="0" fontId="3" fillId="2" borderId="4" xfId="0" applyFont="1" applyFill="1" applyBorder="1" applyAlignment="1">
      <alignment horizontal="right" vertical="center" wrapText="1" indent="1"/>
    </xf>
    <xf numFmtId="164" fontId="9" fillId="7" borderId="3" xfId="0" applyNumberFormat="1" applyFont="1" applyFill="1" applyBorder="1" applyAlignment="1">
      <alignment horizontal="right"/>
    </xf>
    <xf numFmtId="0" fontId="7" fillId="8" borderId="4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right" vertical="center" wrapText="1"/>
    </xf>
    <xf numFmtId="4" fontId="7" fillId="2" borderId="4" xfId="0" applyNumberFormat="1" applyFont="1" applyFill="1" applyBorder="1" applyAlignment="1">
      <alignment horizontal="right"/>
    </xf>
    <xf numFmtId="164" fontId="7" fillId="9" borderId="4" xfId="0" applyNumberFormat="1" applyFont="1" applyFill="1" applyBorder="1" applyAlignment="1">
      <alignment horizontal="right"/>
    </xf>
    <xf numFmtId="164" fontId="7" fillId="8" borderId="4" xfId="0" applyNumberFormat="1" applyFont="1" applyFill="1" applyBorder="1" applyAlignment="1">
      <alignment horizontal="right"/>
    </xf>
    <xf numFmtId="0" fontId="7" fillId="6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164" fontId="7" fillId="2" borderId="3" xfId="0" applyNumberFormat="1" applyFont="1" applyFill="1" applyBorder="1" applyAlignment="1">
      <alignment horizontal="left" vertical="center" wrapText="1"/>
    </xf>
    <xf numFmtId="0" fontId="9" fillId="10" borderId="3" xfId="0" applyFont="1" applyFill="1" applyBorder="1" applyAlignment="1">
      <alignment horizontal="left" vertical="center" wrapText="1"/>
    </xf>
    <xf numFmtId="164" fontId="9" fillId="10" borderId="3" xfId="0" applyNumberFormat="1" applyFont="1" applyFill="1" applyBorder="1" applyAlignment="1">
      <alignment horizontal="left" vertical="center" wrapText="1"/>
    </xf>
    <xf numFmtId="164" fontId="3" fillId="10" borderId="4" xfId="0" applyNumberFormat="1" applyFont="1" applyFill="1" applyBorder="1" applyAlignment="1">
      <alignment horizontal="right"/>
    </xf>
    <xf numFmtId="164" fontId="3" fillId="10" borderId="3" xfId="0" applyNumberFormat="1" applyFont="1" applyFill="1" applyBorder="1" applyAlignment="1">
      <alignment horizontal="right"/>
    </xf>
    <xf numFmtId="4" fontId="7" fillId="10" borderId="4" xfId="0" applyNumberFormat="1" applyFont="1" applyFill="1" applyBorder="1" applyAlignment="1">
      <alignment horizontal="right"/>
    </xf>
    <xf numFmtId="4" fontId="7" fillId="10" borderId="3" xfId="0" applyNumberFormat="1" applyFont="1" applyFill="1" applyBorder="1" applyAlignment="1">
      <alignment horizontal="right"/>
    </xf>
    <xf numFmtId="0" fontId="9" fillId="10" borderId="3" xfId="0" applyFont="1" applyFill="1" applyBorder="1" applyAlignment="1">
      <alignment horizontal="left" vertical="center"/>
    </xf>
    <xf numFmtId="164" fontId="9" fillId="10" borderId="3" xfId="0" applyNumberFormat="1" applyFont="1" applyFill="1" applyBorder="1" applyAlignment="1">
      <alignment vertical="center" wrapText="1"/>
    </xf>
    <xf numFmtId="0" fontId="7" fillId="10" borderId="3" xfId="0" applyFont="1" applyFill="1" applyBorder="1" applyAlignment="1">
      <alignment horizontal="left" vertical="center" wrapText="1"/>
    </xf>
    <xf numFmtId="164" fontId="7" fillId="2" borderId="3" xfId="0" applyNumberFormat="1" applyFont="1" applyFill="1" applyBorder="1" applyAlignment="1">
      <alignment vertical="center" wrapText="1"/>
    </xf>
    <xf numFmtId="16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8" fillId="2" borderId="0" xfId="0" quotePrefix="1" applyFont="1" applyFill="1" applyAlignment="1">
      <alignment horizontal="left" vertical="center"/>
    </xf>
    <xf numFmtId="4" fontId="7" fillId="2" borderId="0" xfId="0" applyNumberFormat="1" applyFont="1" applyFill="1" applyAlignment="1">
      <alignment horizontal="right"/>
    </xf>
    <xf numFmtId="0" fontId="7" fillId="10" borderId="3" xfId="0" quotePrefix="1" applyFont="1" applyFill="1" applyBorder="1" applyAlignment="1">
      <alignment horizontal="left" vertical="center"/>
    </xf>
    <xf numFmtId="0" fontId="8" fillId="10" borderId="3" xfId="0" quotePrefix="1" applyFont="1" applyFill="1" applyBorder="1" applyAlignment="1">
      <alignment horizontal="left" vertical="center"/>
    </xf>
    <xf numFmtId="0" fontId="3" fillId="0" borderId="5" xfId="0" applyFont="1" applyBorder="1" applyAlignment="1">
      <alignment vertical="center" wrapText="1"/>
    </xf>
    <xf numFmtId="0" fontId="0" fillId="0" borderId="5" xfId="0" applyBorder="1"/>
    <xf numFmtId="0" fontId="0" fillId="11" borderId="3" xfId="0" applyFill="1" applyBorder="1"/>
    <xf numFmtId="0" fontId="23" fillId="11" borderId="3" xfId="0" applyFont="1" applyFill="1" applyBorder="1"/>
    <xf numFmtId="164" fontId="0" fillId="11" borderId="3" xfId="0" applyNumberFormat="1" applyFill="1" applyBorder="1"/>
    <xf numFmtId="164" fontId="9" fillId="2" borderId="3" xfId="0" applyNumberFormat="1" applyFont="1" applyFill="1" applyBorder="1" applyAlignment="1">
      <alignment horizontal="left" vertical="center" wrapText="1"/>
    </xf>
    <xf numFmtId="4" fontId="0" fillId="2" borderId="3" xfId="0" applyNumberFormat="1" applyFill="1" applyBorder="1" applyAlignment="1">
      <alignment horizontal="right"/>
    </xf>
    <xf numFmtId="164" fontId="9" fillId="2" borderId="3" xfId="0" applyNumberFormat="1" applyFont="1" applyFill="1" applyBorder="1" applyAlignment="1">
      <alignment vertical="center" wrapText="1"/>
    </xf>
    <xf numFmtId="0" fontId="7" fillId="6" borderId="3" xfId="0" applyFont="1" applyFill="1" applyBorder="1" applyAlignment="1">
      <alignment horizontal="left" vertical="center" wrapText="1"/>
    </xf>
    <xf numFmtId="164" fontId="8" fillId="8" borderId="4" xfId="0" applyNumberFormat="1" applyFont="1" applyFill="1" applyBorder="1" applyAlignment="1">
      <alignment horizontal="right"/>
    </xf>
    <xf numFmtId="164" fontId="9" fillId="7" borderId="4" xfId="0" applyNumberFormat="1" applyFont="1" applyFill="1" applyBorder="1" applyAlignment="1">
      <alignment horizontal="right"/>
    </xf>
    <xf numFmtId="164" fontId="8" fillId="8" borderId="3" xfId="0" applyNumberFormat="1" applyFont="1" applyFill="1" applyBorder="1" applyAlignment="1">
      <alignment horizontal="right"/>
    </xf>
    <xf numFmtId="164" fontId="7" fillId="8" borderId="3" xfId="0" applyNumberFormat="1" applyFont="1" applyFill="1" applyBorder="1" applyAlignment="1">
      <alignment horizontal="right"/>
    </xf>
    <xf numFmtId="164" fontId="8" fillId="8" borderId="3" xfId="0" applyNumberFormat="1" applyFont="1" applyFill="1" applyBorder="1" applyAlignment="1">
      <alignment horizontal="right" wrapText="1"/>
    </xf>
    <xf numFmtId="164" fontId="7" fillId="9" borderId="3" xfId="0" applyNumberFormat="1" applyFont="1" applyFill="1" applyBorder="1" applyAlignment="1">
      <alignment horizontal="right"/>
    </xf>
    <xf numFmtId="164" fontId="9" fillId="6" borderId="3" xfId="0" applyNumberFormat="1" applyFont="1" applyFill="1" applyBorder="1" applyAlignment="1">
      <alignment horizontal="right"/>
    </xf>
    <xf numFmtId="164" fontId="9" fillId="6" borderId="4" xfId="0" applyNumberFormat="1" applyFont="1" applyFill="1" applyBorder="1" applyAlignment="1">
      <alignment horizontal="right"/>
    </xf>
    <xf numFmtId="164" fontId="9" fillId="7" borderId="3" xfId="0" applyNumberFormat="1" applyFont="1" applyFill="1" applyBorder="1" applyAlignment="1">
      <alignment horizontal="right" wrapText="1"/>
    </xf>
    <xf numFmtId="4" fontId="0" fillId="11" borderId="3" xfId="0" applyNumberFormat="1" applyFill="1" applyBorder="1"/>
    <xf numFmtId="164" fontId="9" fillId="9" borderId="4" xfId="0" applyNumberFormat="1" applyFont="1" applyFill="1" applyBorder="1" applyAlignment="1">
      <alignment horizontal="right"/>
    </xf>
    <xf numFmtId="164" fontId="9" fillId="9" borderId="3" xfId="0" applyNumberFormat="1" applyFont="1" applyFill="1" applyBorder="1" applyAlignment="1">
      <alignment horizontal="right"/>
    </xf>
    <xf numFmtId="164" fontId="7" fillId="12" borderId="4" xfId="0" applyNumberFormat="1" applyFont="1" applyFill="1" applyBorder="1" applyAlignment="1">
      <alignment horizontal="right"/>
    </xf>
    <xf numFmtId="164" fontId="7" fillId="12" borderId="3" xfId="0" applyNumberFormat="1" applyFont="1" applyFill="1" applyBorder="1" applyAlignment="1">
      <alignment horizontal="right"/>
    </xf>
    <xf numFmtId="0" fontId="9" fillId="13" borderId="4" xfId="0" applyFont="1" applyFill="1" applyBorder="1" applyAlignment="1">
      <alignment horizontal="center" vertical="center" wrapText="1"/>
    </xf>
    <xf numFmtId="0" fontId="6" fillId="13" borderId="3" xfId="0" applyFont="1" applyFill="1" applyBorder="1" applyAlignment="1">
      <alignment horizontal="center" vertical="center" wrapText="1"/>
    </xf>
    <xf numFmtId="4" fontId="7" fillId="5" borderId="3" xfId="0" applyNumberFormat="1" applyFont="1" applyFill="1" applyBorder="1" applyAlignment="1">
      <alignment horizontal="right"/>
    </xf>
    <xf numFmtId="0" fontId="6" fillId="11" borderId="3" xfId="0" applyFont="1" applyFill="1" applyBorder="1" applyAlignment="1">
      <alignment horizontal="center" vertical="center" wrapText="1"/>
    </xf>
    <xf numFmtId="4" fontId="6" fillId="3" borderId="1" xfId="0" quotePrefix="1" applyNumberFormat="1" applyFont="1" applyFill="1" applyBorder="1" applyAlignment="1">
      <alignment horizontal="right"/>
    </xf>
    <xf numFmtId="164" fontId="8" fillId="10" borderId="3" xfId="0" quotePrefix="1" applyNumberFormat="1" applyFont="1" applyFill="1" applyBorder="1" applyAlignment="1">
      <alignment horizontal="left" vertical="center"/>
    </xf>
    <xf numFmtId="164" fontId="7" fillId="10" borderId="3" xfId="0" quotePrefix="1" applyNumberFormat="1" applyFont="1" applyFill="1" applyBorder="1" applyAlignment="1">
      <alignment horizontal="left" vertical="center"/>
    </xf>
    <xf numFmtId="164" fontId="7" fillId="10" borderId="3" xfId="0" applyNumberFormat="1" applyFont="1" applyFill="1" applyBorder="1" applyAlignment="1">
      <alignment horizontal="left" vertical="center" wrapText="1"/>
    </xf>
    <xf numFmtId="164" fontId="7" fillId="10" borderId="3" xfId="0" applyNumberFormat="1" applyFont="1" applyFill="1" applyBorder="1" applyAlignment="1">
      <alignment vertical="center" wrapText="1"/>
    </xf>
    <xf numFmtId="164" fontId="3" fillId="10" borderId="3" xfId="0" applyNumberFormat="1" applyFont="1" applyFill="1" applyBorder="1" applyAlignment="1">
      <alignment horizontal="right" wrapText="1"/>
    </xf>
    <xf numFmtId="4" fontId="20" fillId="11" borderId="3" xfId="0" applyNumberFormat="1" applyFont="1" applyFill="1" applyBorder="1" applyAlignment="1">
      <alignment horizontal="right"/>
    </xf>
    <xf numFmtId="4" fontId="7" fillId="11" borderId="3" xfId="0" applyNumberFormat="1" applyFont="1" applyFill="1" applyBorder="1" applyAlignment="1">
      <alignment horizontal="right"/>
    </xf>
    <xf numFmtId="164" fontId="3" fillId="11" borderId="3" xfId="0" applyNumberFormat="1" applyFont="1" applyFill="1" applyBorder="1" applyAlignment="1">
      <alignment horizontal="right"/>
    </xf>
    <xf numFmtId="164" fontId="7" fillId="11" borderId="3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vertical="center" wrapText="1"/>
    </xf>
    <xf numFmtId="4" fontId="9" fillId="10" borderId="3" xfId="0" applyNumberFormat="1" applyFont="1" applyFill="1" applyBorder="1" applyAlignment="1">
      <alignment horizontal="right"/>
    </xf>
    <xf numFmtId="4" fontId="1" fillId="11" borderId="3" xfId="0" applyNumberFormat="1" applyFont="1" applyFill="1" applyBorder="1"/>
    <xf numFmtId="164" fontId="6" fillId="11" borderId="3" xfId="0" applyNumberFormat="1" applyFont="1" applyFill="1" applyBorder="1" applyAlignment="1">
      <alignment horizontal="right"/>
    </xf>
    <xf numFmtId="4" fontId="9" fillId="11" borderId="3" xfId="0" applyNumberFormat="1" applyFont="1" applyFill="1" applyBorder="1" applyAlignment="1">
      <alignment horizontal="right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4" fontId="9" fillId="3" borderId="1" xfId="0" quotePrefix="1" applyNumberFormat="1" applyFont="1" applyFill="1" applyBorder="1" applyAlignment="1">
      <alignment horizontal="left" vertical="center" wrapText="1"/>
    </xf>
    <xf numFmtId="4" fontId="7" fillId="3" borderId="2" xfId="0" applyNumberFormat="1" applyFont="1" applyFill="1" applyBorder="1" applyAlignment="1">
      <alignment vertical="center" wrapText="1"/>
    </xf>
    <xf numFmtId="4" fontId="5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wrapText="1"/>
    </xf>
    <xf numFmtId="4" fontId="9" fillId="4" borderId="1" xfId="0" applyNumberFormat="1" applyFont="1" applyFill="1" applyBorder="1" applyAlignment="1">
      <alignment horizontal="left" vertical="center" wrapText="1"/>
    </xf>
    <xf numFmtId="4" fontId="9" fillId="4" borderId="2" xfId="0" applyNumberFormat="1" applyFont="1" applyFill="1" applyBorder="1" applyAlignment="1">
      <alignment horizontal="left" vertical="center" wrapText="1"/>
    </xf>
    <xf numFmtId="4" fontId="9" fillId="4" borderId="4" xfId="0" applyNumberFormat="1" applyFont="1" applyFill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left" vertical="center" wrapText="1"/>
    </xf>
    <xf numFmtId="4" fontId="9" fillId="3" borderId="2" xfId="0" applyNumberFormat="1" applyFont="1" applyFill="1" applyBorder="1" applyAlignment="1">
      <alignment horizontal="left" vertical="center" wrapText="1"/>
    </xf>
    <xf numFmtId="4" fontId="9" fillId="3" borderId="4" xfId="0" applyNumberFormat="1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4" fontId="9" fillId="0" borderId="1" xfId="0" quotePrefix="1" applyNumberFormat="1" applyFont="1" applyBorder="1" applyAlignment="1">
      <alignment horizontal="left" vertical="center"/>
    </xf>
    <xf numFmtId="4" fontId="7" fillId="0" borderId="2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4" fontId="7" fillId="3" borderId="2" xfId="0" applyNumberFormat="1" applyFont="1" applyFill="1" applyBorder="1" applyAlignment="1">
      <alignment vertical="center"/>
    </xf>
    <xf numFmtId="4" fontId="9" fillId="0" borderId="1" xfId="0" applyNumberFormat="1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vertical="center" wrapText="1"/>
    </xf>
    <xf numFmtId="4" fontId="9" fillId="0" borderId="1" xfId="0" quotePrefix="1" applyNumberFormat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left" vertical="center" wrapText="1"/>
    </xf>
    <xf numFmtId="0" fontId="22" fillId="8" borderId="2" xfId="0" applyFont="1" applyFill="1" applyBorder="1" applyAlignment="1">
      <alignment horizontal="left" vertical="center" wrapText="1"/>
    </xf>
    <xf numFmtId="0" fontId="22" fillId="8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 indent="1"/>
    </xf>
    <xf numFmtId="0" fontId="3" fillId="2" borderId="2" xfId="0" applyFont="1" applyFill="1" applyBorder="1" applyAlignment="1">
      <alignment horizontal="right" vertical="center" wrapText="1" indent="1"/>
    </xf>
    <xf numFmtId="0" fontId="3" fillId="2" borderId="4" xfId="0" applyFont="1" applyFill="1" applyBorder="1" applyAlignment="1">
      <alignment horizontal="right" vertical="center" wrapText="1" inden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left" vertical="center" wrapText="1"/>
    </xf>
    <xf numFmtId="0" fontId="21" fillId="8" borderId="2" xfId="0" applyFont="1" applyFill="1" applyBorder="1" applyAlignment="1">
      <alignment horizontal="left" vertical="center" wrapText="1"/>
    </xf>
    <xf numFmtId="0" fontId="21" fillId="8" borderId="4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12" fillId="13" borderId="2" xfId="0" applyFont="1" applyFill="1" applyBorder="1" applyAlignment="1">
      <alignment horizontal="center" vertical="center" wrapText="1"/>
    </xf>
    <xf numFmtId="0" fontId="12" fillId="1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topLeftCell="A13" workbookViewId="0">
      <selection activeCell="H14" sqref="H14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78" t="s">
        <v>88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ht="18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x14ac:dyDescent="0.25">
      <c r="A3" s="178" t="s">
        <v>17</v>
      </c>
      <c r="B3" s="178"/>
      <c r="C3" s="178"/>
      <c r="D3" s="178"/>
      <c r="E3" s="178"/>
      <c r="F3" s="178"/>
      <c r="G3" s="178"/>
      <c r="H3" s="178"/>
      <c r="I3" s="179"/>
      <c r="J3" s="179"/>
    </row>
    <row r="4" spans="1:10" ht="18" x14ac:dyDescent="0.25">
      <c r="A4" s="3"/>
      <c r="B4" s="3"/>
      <c r="C4" s="3"/>
      <c r="D4" s="3"/>
      <c r="E4" s="3"/>
      <c r="F4" s="3"/>
      <c r="G4" s="3"/>
      <c r="H4" s="3"/>
      <c r="I4" s="4"/>
      <c r="J4" s="4"/>
    </row>
    <row r="5" spans="1:10" ht="15.75" x14ac:dyDescent="0.25">
      <c r="A5" s="178" t="s">
        <v>23</v>
      </c>
      <c r="B5" s="180"/>
      <c r="C5" s="180"/>
      <c r="D5" s="180"/>
      <c r="E5" s="180"/>
      <c r="F5" s="180"/>
      <c r="G5" s="180"/>
      <c r="H5" s="180"/>
      <c r="I5" s="180"/>
      <c r="J5" s="180"/>
    </row>
    <row r="6" spans="1:10" ht="18" x14ac:dyDescent="0.25">
      <c r="A6" s="1"/>
      <c r="B6" s="2"/>
      <c r="C6" s="2"/>
      <c r="D6" s="2"/>
      <c r="E6" s="5"/>
      <c r="F6" s="6"/>
      <c r="G6" s="6"/>
      <c r="H6" s="6"/>
      <c r="I6" s="6"/>
      <c r="J6" s="26" t="s">
        <v>28</v>
      </c>
    </row>
    <row r="7" spans="1:10" ht="25.5" x14ac:dyDescent="0.25">
      <c r="A7" s="21"/>
      <c r="B7" s="22"/>
      <c r="C7" s="22"/>
      <c r="D7" s="23"/>
      <c r="E7" s="24"/>
      <c r="F7" s="93" t="s">
        <v>89</v>
      </c>
      <c r="G7" s="93" t="s">
        <v>93</v>
      </c>
      <c r="H7" s="93" t="s">
        <v>94</v>
      </c>
      <c r="I7" s="93" t="s">
        <v>70</v>
      </c>
      <c r="J7" s="93" t="s">
        <v>95</v>
      </c>
    </row>
    <row r="8" spans="1:10" x14ac:dyDescent="0.25">
      <c r="A8" s="165" t="s">
        <v>0</v>
      </c>
      <c r="B8" s="159"/>
      <c r="C8" s="159"/>
      <c r="D8" s="159"/>
      <c r="E8" s="181"/>
      <c r="F8" s="44">
        <v>809670.38</v>
      </c>
      <c r="G8" s="44">
        <f>G9+G10</f>
        <v>1186918.8900000001</v>
      </c>
      <c r="H8" s="44">
        <f>H9+H10</f>
        <v>1963250</v>
      </c>
      <c r="I8" s="44">
        <f t="shared" ref="I8" si="0">I9+I10</f>
        <v>1364350</v>
      </c>
      <c r="J8" s="44">
        <v>902495</v>
      </c>
    </row>
    <row r="9" spans="1:10" x14ac:dyDescent="0.25">
      <c r="A9" s="182" t="s">
        <v>30</v>
      </c>
      <c r="B9" s="183"/>
      <c r="C9" s="183"/>
      <c r="D9" s="183"/>
      <c r="E9" s="177"/>
      <c r="F9" s="45">
        <v>0</v>
      </c>
      <c r="G9" s="45">
        <f>' Račun prihoda i rashoda'!E14</f>
        <v>1186918.8900000001</v>
      </c>
      <c r="H9" s="45">
        <f>' Račun prihoda i rashoda'!F14</f>
        <v>1963250</v>
      </c>
      <c r="I9" s="45">
        <f>' Račun prihoda i rashoda'!G14</f>
        <v>1364350</v>
      </c>
      <c r="J9" s="45">
        <f>' Račun prihoda i rashoda'!H14</f>
        <v>1378175</v>
      </c>
    </row>
    <row r="10" spans="1:10" x14ac:dyDescent="0.25">
      <c r="A10" s="176" t="s">
        <v>31</v>
      </c>
      <c r="B10" s="177"/>
      <c r="C10" s="177"/>
      <c r="D10" s="177"/>
      <c r="E10" s="177"/>
      <c r="F10" s="45">
        <v>809670.38</v>
      </c>
      <c r="G10" s="45"/>
      <c r="H10" s="45"/>
      <c r="I10" s="45"/>
      <c r="J10" s="45"/>
    </row>
    <row r="11" spans="1:10" x14ac:dyDescent="0.25">
      <c r="A11" s="46" t="s">
        <v>1</v>
      </c>
      <c r="B11" s="43"/>
      <c r="C11" s="43"/>
      <c r="D11" s="43"/>
      <c r="E11" s="43"/>
      <c r="F11" s="44">
        <v>625058.91</v>
      </c>
      <c r="G11" s="44">
        <f>G12+G13</f>
        <v>1266500.02</v>
      </c>
      <c r="H11" s="44">
        <f t="shared" ref="H11:J11" si="1">H12+H13</f>
        <v>1973250</v>
      </c>
      <c r="I11" s="44">
        <f t="shared" si="1"/>
        <v>1364350</v>
      </c>
      <c r="J11" s="44">
        <f t="shared" si="1"/>
        <v>1378175</v>
      </c>
    </row>
    <row r="12" spans="1:10" x14ac:dyDescent="0.25">
      <c r="A12" s="184" t="s">
        <v>32</v>
      </c>
      <c r="B12" s="183"/>
      <c r="C12" s="183"/>
      <c r="D12" s="183"/>
      <c r="E12" s="183"/>
      <c r="F12" s="45">
        <v>28147.68</v>
      </c>
      <c r="G12" s="45">
        <v>1236500.02</v>
      </c>
      <c r="H12" s="45">
        <f>' Račun prihoda i rashoda'!F19</f>
        <v>1948250</v>
      </c>
      <c r="I12" s="45">
        <f>' Račun prihoda i rashoda'!G19</f>
        <v>1332350</v>
      </c>
      <c r="J12" s="47">
        <f>' Račun prihoda i rashoda'!H19</f>
        <v>1346175</v>
      </c>
    </row>
    <row r="13" spans="1:10" x14ac:dyDescent="0.25">
      <c r="A13" s="176" t="s">
        <v>33</v>
      </c>
      <c r="B13" s="177"/>
      <c r="C13" s="177"/>
      <c r="D13" s="177"/>
      <c r="E13" s="177"/>
      <c r="F13" s="45">
        <v>653206.59000000008</v>
      </c>
      <c r="G13" s="45">
        <v>30000</v>
      </c>
      <c r="H13" s="45">
        <f>' Račun prihoda i rashoda'!F24</f>
        <v>25000</v>
      </c>
      <c r="I13" s="45">
        <f>' Račun prihoda i rashoda'!G24</f>
        <v>32000</v>
      </c>
      <c r="J13" s="47">
        <f>' Račun prihoda i rashoda'!H24</f>
        <v>32000</v>
      </c>
    </row>
    <row r="14" spans="1:10" x14ac:dyDescent="0.25">
      <c r="A14" s="158" t="s">
        <v>51</v>
      </c>
      <c r="B14" s="159"/>
      <c r="C14" s="159"/>
      <c r="D14" s="159"/>
      <c r="E14" s="159"/>
      <c r="F14" s="44">
        <v>156463.78999999992</v>
      </c>
      <c r="G14" s="44">
        <f>G8-G11</f>
        <v>-79581.129999999888</v>
      </c>
      <c r="H14" s="44">
        <f>H8-H11</f>
        <v>-10000</v>
      </c>
      <c r="I14" s="44">
        <f t="shared" ref="I14:J14" si="2">I8-I11</f>
        <v>0</v>
      </c>
      <c r="J14" s="44">
        <f t="shared" si="2"/>
        <v>-475680</v>
      </c>
    </row>
    <row r="15" spans="1:10" ht="18" x14ac:dyDescent="0.25">
      <c r="A15" s="48"/>
      <c r="B15" s="49"/>
      <c r="C15" s="49"/>
      <c r="D15" s="49"/>
      <c r="E15" s="49"/>
      <c r="F15" s="49"/>
      <c r="G15" s="49"/>
      <c r="H15" s="50"/>
      <c r="I15" s="50"/>
      <c r="J15" s="50"/>
    </row>
    <row r="16" spans="1:10" ht="15.75" x14ac:dyDescent="0.25">
      <c r="A16" s="160" t="s">
        <v>24</v>
      </c>
      <c r="B16" s="161"/>
      <c r="C16" s="161"/>
      <c r="D16" s="161"/>
      <c r="E16" s="161"/>
      <c r="F16" s="161"/>
      <c r="G16" s="161"/>
      <c r="H16" s="161"/>
      <c r="I16" s="161"/>
      <c r="J16" s="161"/>
    </row>
    <row r="17" spans="1:10" ht="18" x14ac:dyDescent="0.25">
      <c r="A17" s="48"/>
      <c r="B17" s="49"/>
      <c r="C17" s="49"/>
      <c r="D17" s="49"/>
      <c r="E17" s="49"/>
      <c r="F17" s="49"/>
      <c r="G17" s="49"/>
      <c r="H17" s="50"/>
      <c r="I17" s="50"/>
      <c r="J17" s="50"/>
    </row>
    <row r="18" spans="1:10" ht="25.5" x14ac:dyDescent="0.25">
      <c r="A18" s="53"/>
      <c r="B18" s="54"/>
      <c r="C18" s="54"/>
      <c r="D18" s="55"/>
      <c r="E18" s="56"/>
      <c r="F18" s="93" t="s">
        <v>89</v>
      </c>
      <c r="G18" s="93" t="s">
        <v>93</v>
      </c>
      <c r="H18" s="93" t="s">
        <v>94</v>
      </c>
      <c r="I18" s="93" t="s">
        <v>70</v>
      </c>
      <c r="J18" s="93" t="s">
        <v>95</v>
      </c>
    </row>
    <row r="19" spans="1:10" x14ac:dyDescent="0.25">
      <c r="A19" s="176" t="s">
        <v>34</v>
      </c>
      <c r="B19" s="177"/>
      <c r="C19" s="177"/>
      <c r="D19" s="177"/>
      <c r="E19" s="177"/>
      <c r="F19" s="45"/>
      <c r="G19" s="45"/>
      <c r="H19" s="45"/>
      <c r="I19" s="45"/>
      <c r="J19" s="47"/>
    </row>
    <row r="20" spans="1:10" x14ac:dyDescent="0.25">
      <c r="A20" s="176" t="s">
        <v>35</v>
      </c>
      <c r="B20" s="177"/>
      <c r="C20" s="177"/>
      <c r="D20" s="177"/>
      <c r="E20" s="177"/>
      <c r="F20" s="45"/>
      <c r="G20" s="45"/>
      <c r="H20" s="45"/>
      <c r="I20" s="45"/>
      <c r="J20" s="47"/>
    </row>
    <row r="21" spans="1:10" x14ac:dyDescent="0.25">
      <c r="A21" s="158" t="s">
        <v>2</v>
      </c>
      <c r="B21" s="159"/>
      <c r="C21" s="159"/>
      <c r="D21" s="159"/>
      <c r="E21" s="159"/>
      <c r="F21" s="44">
        <f>F19-F20</f>
        <v>0</v>
      </c>
      <c r="G21" s="44">
        <f t="shared" ref="G21:J21" si="3">G19-G20</f>
        <v>0</v>
      </c>
      <c r="H21" s="44">
        <f t="shared" si="3"/>
        <v>0</v>
      </c>
      <c r="I21" s="44">
        <f t="shared" si="3"/>
        <v>0</v>
      </c>
      <c r="J21" s="44">
        <f t="shared" si="3"/>
        <v>0</v>
      </c>
    </row>
    <row r="22" spans="1:10" x14ac:dyDescent="0.25">
      <c r="A22" s="158" t="s">
        <v>52</v>
      </c>
      <c r="B22" s="159"/>
      <c r="C22" s="159"/>
      <c r="D22" s="159"/>
      <c r="E22" s="159"/>
      <c r="F22" s="44">
        <v>0</v>
      </c>
      <c r="G22" s="44">
        <f t="shared" ref="G22:J22" si="4">G14+G21</f>
        <v>-79581.129999999888</v>
      </c>
      <c r="H22" s="44">
        <f t="shared" si="4"/>
        <v>-10000</v>
      </c>
      <c r="I22" s="44">
        <f t="shared" si="4"/>
        <v>0</v>
      </c>
      <c r="J22" s="44">
        <f t="shared" si="4"/>
        <v>-475680</v>
      </c>
    </row>
    <row r="23" spans="1:10" ht="18" x14ac:dyDescent="0.25">
      <c r="A23" s="57"/>
      <c r="B23" s="49"/>
      <c r="C23" s="49"/>
      <c r="D23" s="49"/>
      <c r="E23" s="49"/>
      <c r="F23" s="49"/>
      <c r="G23" s="49"/>
      <c r="H23" s="50"/>
      <c r="I23" s="50"/>
      <c r="J23" s="50"/>
    </row>
    <row r="24" spans="1:10" ht="15.75" x14ac:dyDescent="0.25">
      <c r="A24" s="160" t="s">
        <v>53</v>
      </c>
      <c r="B24" s="161"/>
      <c r="C24" s="161"/>
      <c r="D24" s="161"/>
      <c r="E24" s="161"/>
      <c r="F24" s="161"/>
      <c r="G24" s="161"/>
      <c r="H24" s="161"/>
      <c r="I24" s="161"/>
      <c r="J24" s="161"/>
    </row>
    <row r="25" spans="1:10" ht="15.75" x14ac:dyDescent="0.25">
      <c r="A25" s="51"/>
      <c r="B25" s="52"/>
      <c r="C25" s="52"/>
      <c r="D25" s="52"/>
      <c r="E25" s="52"/>
      <c r="F25" s="52"/>
      <c r="G25" s="52"/>
      <c r="H25" s="52"/>
      <c r="I25" s="52"/>
      <c r="J25" s="52"/>
    </row>
    <row r="26" spans="1:10" ht="25.5" x14ac:dyDescent="0.25">
      <c r="A26" s="53"/>
      <c r="B26" s="54"/>
      <c r="C26" s="54"/>
      <c r="D26" s="55"/>
      <c r="E26" s="56"/>
      <c r="F26" s="93" t="s">
        <v>89</v>
      </c>
      <c r="G26" s="93" t="s">
        <v>93</v>
      </c>
      <c r="H26" s="93" t="s">
        <v>94</v>
      </c>
      <c r="I26" s="93" t="s">
        <v>70</v>
      </c>
      <c r="J26" s="93" t="s">
        <v>95</v>
      </c>
    </row>
    <row r="27" spans="1:10" ht="15" customHeight="1" x14ac:dyDescent="0.25">
      <c r="A27" s="162" t="s">
        <v>54</v>
      </c>
      <c r="B27" s="163"/>
      <c r="C27" s="163"/>
      <c r="D27" s="163"/>
      <c r="E27" s="164"/>
      <c r="F27" s="58">
        <v>0</v>
      </c>
      <c r="G27" s="58">
        <v>0</v>
      </c>
      <c r="H27" s="58">
        <v>0</v>
      </c>
      <c r="I27" s="58">
        <v>0</v>
      </c>
      <c r="J27" s="59">
        <v>0</v>
      </c>
    </row>
    <row r="28" spans="1:10" ht="15" customHeight="1" x14ac:dyDescent="0.25">
      <c r="A28" s="158" t="s">
        <v>55</v>
      </c>
      <c r="B28" s="159"/>
      <c r="C28" s="159"/>
      <c r="D28" s="159"/>
      <c r="E28" s="159"/>
      <c r="F28" s="60">
        <f>F22+F27</f>
        <v>0</v>
      </c>
      <c r="G28" s="60">
        <f t="shared" ref="G28:J28" si="5">G22+G27</f>
        <v>-79581.129999999888</v>
      </c>
      <c r="H28" s="60">
        <f t="shared" si="5"/>
        <v>-10000</v>
      </c>
      <c r="I28" s="60">
        <f t="shared" si="5"/>
        <v>0</v>
      </c>
      <c r="J28" s="61">
        <f t="shared" si="5"/>
        <v>-475680</v>
      </c>
    </row>
    <row r="29" spans="1:10" ht="45" customHeight="1" x14ac:dyDescent="0.25">
      <c r="A29" s="165" t="s">
        <v>56</v>
      </c>
      <c r="B29" s="166"/>
      <c r="C29" s="166"/>
      <c r="D29" s="166"/>
      <c r="E29" s="167"/>
      <c r="F29" s="60">
        <v>0</v>
      </c>
      <c r="G29" s="60">
        <f t="shared" ref="G29:J29" si="6">G14+G21+G27-G28</f>
        <v>0</v>
      </c>
      <c r="H29" s="60">
        <f t="shared" si="6"/>
        <v>0</v>
      </c>
      <c r="I29" s="60">
        <f t="shared" si="6"/>
        <v>0</v>
      </c>
      <c r="J29" s="61">
        <f t="shared" si="6"/>
        <v>0</v>
      </c>
    </row>
    <row r="30" spans="1:10" ht="15.75" x14ac:dyDescent="0.25">
      <c r="A30" s="33"/>
      <c r="B30" s="34"/>
      <c r="C30" s="34"/>
      <c r="D30" s="34"/>
      <c r="E30" s="34"/>
      <c r="F30" s="34"/>
      <c r="G30" s="34"/>
      <c r="H30" s="34"/>
      <c r="I30" s="34"/>
      <c r="J30" s="34"/>
    </row>
    <row r="31" spans="1:10" ht="15.75" x14ac:dyDescent="0.25">
      <c r="A31" s="168" t="s">
        <v>50</v>
      </c>
      <c r="B31" s="168"/>
      <c r="C31" s="168"/>
      <c r="D31" s="168"/>
      <c r="E31" s="168"/>
      <c r="F31" s="168"/>
      <c r="G31" s="168"/>
      <c r="H31" s="168"/>
      <c r="I31" s="168"/>
      <c r="J31" s="168"/>
    </row>
    <row r="32" spans="1:10" ht="18" x14ac:dyDescent="0.25">
      <c r="A32" s="35"/>
      <c r="B32" s="36"/>
      <c r="C32" s="36"/>
      <c r="D32" s="36"/>
      <c r="E32" s="36"/>
      <c r="F32" s="36"/>
      <c r="G32" s="36"/>
      <c r="H32" s="37"/>
      <c r="I32" s="37"/>
      <c r="J32" s="37"/>
    </row>
    <row r="33" spans="1:10" ht="25.5" x14ac:dyDescent="0.25">
      <c r="A33" s="38"/>
      <c r="B33" s="39"/>
      <c r="C33" s="39"/>
      <c r="D33" s="40"/>
      <c r="E33" s="41"/>
      <c r="F33" s="93" t="s">
        <v>89</v>
      </c>
      <c r="G33" s="93" t="s">
        <v>93</v>
      </c>
      <c r="H33" s="93" t="s">
        <v>94</v>
      </c>
      <c r="I33" s="93" t="s">
        <v>70</v>
      </c>
      <c r="J33" s="93" t="s">
        <v>95</v>
      </c>
    </row>
    <row r="34" spans="1:10" x14ac:dyDescent="0.25">
      <c r="A34" s="169" t="s">
        <v>54</v>
      </c>
      <c r="B34" s="170"/>
      <c r="C34" s="170"/>
      <c r="D34" s="170"/>
      <c r="E34" s="171"/>
      <c r="F34" s="58">
        <v>0</v>
      </c>
      <c r="G34" s="31">
        <f>F37</f>
        <v>0</v>
      </c>
      <c r="H34" s="31">
        <f>G37</f>
        <v>0</v>
      </c>
      <c r="I34" s="31">
        <f>H37</f>
        <v>0</v>
      </c>
      <c r="J34" s="32">
        <f>I37</f>
        <v>0</v>
      </c>
    </row>
    <row r="35" spans="1:10" ht="28.5" customHeight="1" x14ac:dyDescent="0.25">
      <c r="A35" s="169" t="s">
        <v>57</v>
      </c>
      <c r="B35" s="170"/>
      <c r="C35" s="170"/>
      <c r="D35" s="170"/>
      <c r="E35" s="171"/>
      <c r="F35" s="58">
        <v>0</v>
      </c>
      <c r="G35" s="31">
        <v>0</v>
      </c>
      <c r="H35" s="31">
        <v>0</v>
      </c>
      <c r="I35" s="31">
        <v>0</v>
      </c>
      <c r="J35" s="32">
        <v>0</v>
      </c>
    </row>
    <row r="36" spans="1:10" x14ac:dyDescent="0.25">
      <c r="A36" s="169" t="s">
        <v>58</v>
      </c>
      <c r="B36" s="172"/>
      <c r="C36" s="172"/>
      <c r="D36" s="172"/>
      <c r="E36" s="173"/>
      <c r="F36" s="58">
        <v>0</v>
      </c>
      <c r="G36" s="31">
        <v>0</v>
      </c>
      <c r="H36" s="31">
        <v>0</v>
      </c>
      <c r="I36" s="31">
        <v>0</v>
      </c>
      <c r="J36" s="32">
        <v>0</v>
      </c>
    </row>
    <row r="37" spans="1:10" ht="15" customHeight="1" x14ac:dyDescent="0.25">
      <c r="A37" s="174" t="s">
        <v>55</v>
      </c>
      <c r="B37" s="175"/>
      <c r="C37" s="175"/>
      <c r="D37" s="175"/>
      <c r="E37" s="175"/>
      <c r="F37" s="141">
        <f>F34-F35+F36</f>
        <v>0</v>
      </c>
      <c r="G37" s="25">
        <f t="shared" ref="G37:J37" si="7">G34-G35+G36</f>
        <v>0</v>
      </c>
      <c r="H37" s="25">
        <f t="shared" si="7"/>
        <v>0</v>
      </c>
      <c r="I37" s="25">
        <f t="shared" si="7"/>
        <v>0</v>
      </c>
      <c r="J37" s="42">
        <f t="shared" si="7"/>
        <v>0</v>
      </c>
    </row>
    <row r="38" spans="1:10" ht="17.25" customHeight="1" x14ac:dyDescent="0.25"/>
    <row r="39" spans="1:10" x14ac:dyDescent="0.25">
      <c r="A39" s="156" t="s">
        <v>29</v>
      </c>
      <c r="B39" s="157"/>
      <c r="C39" s="157"/>
      <c r="D39" s="157"/>
      <c r="E39" s="157"/>
      <c r="F39" s="157"/>
      <c r="G39" s="157"/>
      <c r="H39" s="157"/>
      <c r="I39" s="157"/>
      <c r="J39" s="157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7"/>
  <sheetViews>
    <sheetView topLeftCell="A4" workbookViewId="0">
      <selection activeCell="F22" sqref="F2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8.85546875" customWidth="1"/>
    <col min="4" max="7" width="25.28515625" customWidth="1"/>
    <col min="8" max="8" width="22.42578125" customWidth="1"/>
  </cols>
  <sheetData>
    <row r="1" spans="1:10" ht="42" customHeight="1" x14ac:dyDescent="0.25">
      <c r="A1" s="178" t="s">
        <v>88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ht="18" customHeight="1" x14ac:dyDescent="0.25">
      <c r="A2" s="3"/>
      <c r="B2" s="3"/>
      <c r="C2" s="3"/>
      <c r="D2" s="3"/>
      <c r="E2" s="3"/>
      <c r="F2" s="3"/>
      <c r="G2" s="3"/>
    </row>
    <row r="3" spans="1:10" ht="15.75" customHeight="1" x14ac:dyDescent="0.25">
      <c r="A3" s="178" t="s">
        <v>17</v>
      </c>
      <c r="B3" s="178"/>
      <c r="C3" s="178"/>
      <c r="D3" s="178"/>
      <c r="E3" s="178"/>
      <c r="F3" s="178"/>
      <c r="G3" s="178"/>
    </row>
    <row r="4" spans="1:10" ht="18" x14ac:dyDescent="0.25">
      <c r="A4" s="3"/>
      <c r="B4" s="3"/>
      <c r="C4" s="3"/>
      <c r="D4" s="3"/>
      <c r="E4" s="3"/>
      <c r="F4" s="4"/>
      <c r="G4" s="4"/>
    </row>
    <row r="5" spans="1:10" ht="18" customHeight="1" x14ac:dyDescent="0.25">
      <c r="A5" s="178" t="s">
        <v>4</v>
      </c>
      <c r="B5" s="178"/>
      <c r="C5" s="178"/>
      <c r="D5" s="178"/>
      <c r="E5" s="178"/>
      <c r="F5" s="178"/>
      <c r="G5" s="178"/>
    </row>
    <row r="6" spans="1:10" ht="18" x14ac:dyDescent="0.25">
      <c r="A6" s="3"/>
      <c r="B6" s="3"/>
      <c r="C6" s="3"/>
      <c r="D6" s="3"/>
      <c r="E6" s="3"/>
      <c r="F6" s="4"/>
      <c r="G6" s="4"/>
    </row>
    <row r="7" spans="1:10" ht="15.75" customHeight="1" x14ac:dyDescent="0.25">
      <c r="A7" s="178" t="s">
        <v>36</v>
      </c>
      <c r="B7" s="178"/>
      <c r="C7" s="178"/>
      <c r="D7" s="178"/>
      <c r="E7" s="178"/>
      <c r="F7" s="178"/>
      <c r="G7" s="178"/>
    </row>
    <row r="8" spans="1:10" ht="18" x14ac:dyDescent="0.25">
      <c r="A8" s="3"/>
      <c r="B8" s="3"/>
      <c r="C8" s="3"/>
      <c r="D8" s="3"/>
      <c r="E8" s="3"/>
      <c r="F8" s="4"/>
      <c r="G8" s="4"/>
    </row>
    <row r="9" spans="1:10" ht="25.5" x14ac:dyDescent="0.25">
      <c r="A9" s="17" t="s">
        <v>5</v>
      </c>
      <c r="B9" s="16" t="s">
        <v>6</v>
      </c>
      <c r="C9" s="16" t="s">
        <v>3</v>
      </c>
      <c r="D9" s="140" t="s">
        <v>89</v>
      </c>
      <c r="E9" s="140" t="s">
        <v>93</v>
      </c>
      <c r="F9" s="140" t="s">
        <v>94</v>
      </c>
      <c r="G9" s="140" t="s">
        <v>70</v>
      </c>
      <c r="H9" s="140" t="s">
        <v>95</v>
      </c>
    </row>
    <row r="10" spans="1:10" x14ac:dyDescent="0.25">
      <c r="A10" s="10">
        <v>6</v>
      </c>
      <c r="B10" s="10"/>
      <c r="C10" s="10" t="s">
        <v>7</v>
      </c>
      <c r="D10" s="89">
        <f>SUM(D11:D13)</f>
        <v>809670.38</v>
      </c>
      <c r="E10" s="62">
        <f>SUM(E11:E13)</f>
        <v>1186918.8900000001</v>
      </c>
      <c r="F10" s="155">
        <f t="shared" ref="F10:H10" si="0">SUM(F11:F13)</f>
        <v>1963250</v>
      </c>
      <c r="G10" s="62">
        <f t="shared" si="0"/>
        <v>1364350</v>
      </c>
      <c r="H10" s="62">
        <f t="shared" si="0"/>
        <v>1378175</v>
      </c>
    </row>
    <row r="11" spans="1:10" ht="25.5" x14ac:dyDescent="0.25">
      <c r="A11" s="10"/>
      <c r="B11" s="14">
        <v>66</v>
      </c>
      <c r="C11" s="14" t="s">
        <v>59</v>
      </c>
      <c r="D11" s="89">
        <v>232698.4</v>
      </c>
      <c r="E11" s="62">
        <v>250000</v>
      </c>
      <c r="F11" s="148">
        <v>302000</v>
      </c>
      <c r="G11" s="62">
        <v>307400</v>
      </c>
      <c r="H11" s="62">
        <v>310400</v>
      </c>
    </row>
    <row r="12" spans="1:10" x14ac:dyDescent="0.25">
      <c r="A12" s="10"/>
      <c r="B12" s="14">
        <v>68</v>
      </c>
      <c r="C12" s="14" t="s">
        <v>60</v>
      </c>
      <c r="D12" s="89">
        <v>1128.43</v>
      </c>
      <c r="E12" s="62">
        <v>0</v>
      </c>
      <c r="F12" s="148">
        <v>0</v>
      </c>
      <c r="G12" s="62">
        <v>0</v>
      </c>
      <c r="H12" s="62">
        <v>0</v>
      </c>
    </row>
    <row r="13" spans="1:10" ht="38.25" x14ac:dyDescent="0.25">
      <c r="A13" s="11"/>
      <c r="B13" s="11">
        <v>67</v>
      </c>
      <c r="C13" s="14" t="s">
        <v>25</v>
      </c>
      <c r="D13" s="89">
        <v>575843.55000000005</v>
      </c>
      <c r="E13" s="62">
        <v>936918.89</v>
      </c>
      <c r="F13" s="148">
        <v>1661250</v>
      </c>
      <c r="G13" s="62">
        <v>1056950</v>
      </c>
      <c r="H13" s="62">
        <v>1067775</v>
      </c>
    </row>
    <row r="14" spans="1:10" x14ac:dyDescent="0.25">
      <c r="A14" s="112"/>
      <c r="B14" s="112"/>
      <c r="C14" s="106" t="s">
        <v>73</v>
      </c>
      <c r="D14" s="103">
        <f>SUM(D10)</f>
        <v>809670.38</v>
      </c>
      <c r="E14" s="103">
        <f>SUM(E10)</f>
        <v>1186918.8900000001</v>
      </c>
      <c r="F14" s="152">
        <f t="shared" ref="F14:H14" si="1">SUM(F10)</f>
        <v>1963250</v>
      </c>
      <c r="G14" s="103">
        <f t="shared" si="1"/>
        <v>1364350</v>
      </c>
      <c r="H14" s="103">
        <f t="shared" si="1"/>
        <v>1378175</v>
      </c>
    </row>
    <row r="16" spans="1:10" ht="15.75" x14ac:dyDescent="0.25">
      <c r="A16" s="178" t="s">
        <v>37</v>
      </c>
      <c r="B16" s="185"/>
      <c r="C16" s="185"/>
      <c r="D16" s="185"/>
      <c r="E16" s="185"/>
      <c r="F16" s="185"/>
      <c r="G16" s="185"/>
    </row>
    <row r="17" spans="1:8" ht="18" x14ac:dyDescent="0.25">
      <c r="A17" s="3"/>
      <c r="B17" s="3"/>
      <c r="C17" s="3"/>
      <c r="D17" s="3"/>
      <c r="E17" s="3"/>
      <c r="F17" s="4"/>
      <c r="G17" s="4"/>
    </row>
    <row r="18" spans="1:8" ht="25.5" x14ac:dyDescent="0.25">
      <c r="A18" s="17" t="s">
        <v>5</v>
      </c>
      <c r="B18" s="16" t="s">
        <v>6</v>
      </c>
      <c r="C18" s="16" t="s">
        <v>8</v>
      </c>
      <c r="D18" s="140" t="s">
        <v>89</v>
      </c>
      <c r="E18" s="140" t="s">
        <v>93</v>
      </c>
      <c r="F18" s="140" t="s">
        <v>94</v>
      </c>
      <c r="G18" s="140" t="s">
        <v>70</v>
      </c>
      <c r="H18" s="140" t="s">
        <v>95</v>
      </c>
    </row>
    <row r="19" spans="1:8" x14ac:dyDescent="0.25">
      <c r="A19" s="98">
        <v>3</v>
      </c>
      <c r="B19" s="98"/>
      <c r="C19" s="99" t="s">
        <v>9</v>
      </c>
      <c r="D19" s="100">
        <f>SUM(D20,D21,D22)</f>
        <v>625058.91</v>
      </c>
      <c r="E19" s="101">
        <f>SUM(E20,E21,E22)</f>
        <v>807816.67999999993</v>
      </c>
      <c r="F19" s="154">
        <f>SUM(F20:F23)</f>
        <v>1948250</v>
      </c>
      <c r="G19" s="101">
        <f>SUM(G20:G23)</f>
        <v>1332350</v>
      </c>
      <c r="H19" s="101">
        <f>SUM(H20:H23)</f>
        <v>1346175</v>
      </c>
    </row>
    <row r="20" spans="1:8" ht="15.75" customHeight="1" x14ac:dyDescent="0.25">
      <c r="A20" s="10"/>
      <c r="B20" s="14">
        <v>31</v>
      </c>
      <c r="C20" s="97" t="s">
        <v>10</v>
      </c>
      <c r="D20" s="67">
        <v>361298.96</v>
      </c>
      <c r="E20" s="68">
        <v>421300</v>
      </c>
      <c r="F20" s="149">
        <v>809250</v>
      </c>
      <c r="G20" s="68">
        <v>814950</v>
      </c>
      <c r="H20" s="68">
        <v>820775</v>
      </c>
    </row>
    <row r="21" spans="1:8" x14ac:dyDescent="0.25">
      <c r="A21" s="11"/>
      <c r="B21" s="11">
        <v>32</v>
      </c>
      <c r="C21" s="69" t="s">
        <v>20</v>
      </c>
      <c r="D21" s="67">
        <v>263728.3</v>
      </c>
      <c r="E21" s="68">
        <v>385216.68</v>
      </c>
      <c r="F21" s="149">
        <v>1137800</v>
      </c>
      <c r="G21" s="68">
        <v>516200</v>
      </c>
      <c r="H21" s="68">
        <v>524200</v>
      </c>
    </row>
    <row r="22" spans="1:8" x14ac:dyDescent="0.25">
      <c r="A22" s="11"/>
      <c r="B22" s="11">
        <v>34</v>
      </c>
      <c r="C22" s="66" t="s">
        <v>64</v>
      </c>
      <c r="D22" s="67">
        <v>31.65</v>
      </c>
      <c r="E22" s="68">
        <v>1300</v>
      </c>
      <c r="F22" s="149">
        <v>200</v>
      </c>
      <c r="G22" s="68">
        <v>200</v>
      </c>
      <c r="H22" s="68">
        <v>200</v>
      </c>
    </row>
    <row r="23" spans="1:8" x14ac:dyDescent="0.25">
      <c r="A23" s="11"/>
      <c r="B23" s="11">
        <v>38</v>
      </c>
      <c r="C23" s="66" t="s">
        <v>84</v>
      </c>
      <c r="D23" s="67">
        <v>0</v>
      </c>
      <c r="E23" s="68"/>
      <c r="F23" s="149">
        <v>1000</v>
      </c>
      <c r="G23" s="68">
        <v>1000</v>
      </c>
      <c r="H23" s="68">
        <v>1000</v>
      </c>
    </row>
    <row r="24" spans="1:8" ht="25.5" x14ac:dyDescent="0.25">
      <c r="A24" s="104">
        <v>4</v>
      </c>
      <c r="B24" s="104"/>
      <c r="C24" s="105" t="s">
        <v>11</v>
      </c>
      <c r="D24" s="100">
        <f>SUM(D25)</f>
        <v>28147.68</v>
      </c>
      <c r="E24" s="101">
        <f>SUM(E25)</f>
        <v>33000</v>
      </c>
      <c r="F24" s="154">
        <f>SUM(F25)</f>
        <v>25000</v>
      </c>
      <c r="G24" s="101">
        <f>SUM(G25)</f>
        <v>32000</v>
      </c>
      <c r="H24" s="101">
        <f>SUM(H25)</f>
        <v>32000</v>
      </c>
    </row>
    <row r="25" spans="1:8" ht="25.5" x14ac:dyDescent="0.25">
      <c r="A25" s="14"/>
      <c r="B25" s="14">
        <v>42</v>
      </c>
      <c r="C25" s="107" t="s">
        <v>26</v>
      </c>
      <c r="D25" s="67">
        <v>28147.68</v>
      </c>
      <c r="E25" s="68">
        <v>33000</v>
      </c>
      <c r="F25" s="149">
        <v>25000</v>
      </c>
      <c r="G25" s="68">
        <v>32000</v>
      </c>
      <c r="H25" s="72">
        <v>32000</v>
      </c>
    </row>
    <row r="26" spans="1:8" x14ac:dyDescent="0.25">
      <c r="A26" s="116"/>
      <c r="B26" s="116"/>
      <c r="C26" s="117" t="s">
        <v>72</v>
      </c>
      <c r="D26" s="118">
        <f>SUM(D19+D24)</f>
        <v>653206.59000000008</v>
      </c>
      <c r="E26" s="118">
        <f>SUM(E19+E24)</f>
        <v>840816.67999999993</v>
      </c>
      <c r="F26" s="153">
        <f t="shared" ref="F26:H26" si="2">SUM(F19+F24)</f>
        <v>1973250</v>
      </c>
      <c r="G26" s="132">
        <f t="shared" si="2"/>
        <v>1364350</v>
      </c>
      <c r="H26" s="132">
        <f t="shared" si="2"/>
        <v>1378175</v>
      </c>
    </row>
    <row r="27" spans="1:8" x14ac:dyDescent="0.25">
      <c r="D27" s="108"/>
    </row>
  </sheetData>
  <mergeCells count="5">
    <mergeCell ref="A1:J1"/>
    <mergeCell ref="A16:G16"/>
    <mergeCell ref="A3:G3"/>
    <mergeCell ref="A5:G5"/>
    <mergeCell ref="A7:G7"/>
  </mergeCells>
  <pageMargins left="0.7" right="0.7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9"/>
  <sheetViews>
    <sheetView topLeftCell="A10" workbookViewId="0">
      <selection activeCell="G29" sqref="G29"/>
    </sheetView>
  </sheetViews>
  <sheetFormatPr defaultRowHeight="15" x14ac:dyDescent="0.25"/>
  <cols>
    <col min="1" max="1" width="8.85546875" customWidth="1"/>
    <col min="2" max="3" width="9.85546875" customWidth="1"/>
    <col min="4" max="4" width="25.28515625" customWidth="1"/>
    <col min="5" max="5" width="23.140625" customWidth="1"/>
    <col min="6" max="6" width="21.140625" customWidth="1"/>
    <col min="7" max="7" width="19.85546875" customWidth="1"/>
    <col min="8" max="8" width="14.7109375" customWidth="1"/>
    <col min="9" max="9" width="15.28515625" customWidth="1"/>
    <col min="10" max="10" width="9.140625" customWidth="1"/>
  </cols>
  <sheetData>
    <row r="1" spans="1:11" ht="42" customHeight="1" x14ac:dyDescent="0.25">
      <c r="A1" s="178" t="s">
        <v>88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11" ht="18" customHeight="1" x14ac:dyDescent="0.25">
      <c r="A2" s="3"/>
      <c r="B2" s="3"/>
      <c r="C2" s="3"/>
      <c r="D2" s="3"/>
      <c r="E2" s="3"/>
      <c r="F2" s="3"/>
      <c r="G2" s="3"/>
    </row>
    <row r="3" spans="1:11" ht="15.75" customHeight="1" x14ac:dyDescent="0.25">
      <c r="A3" s="178" t="s">
        <v>17</v>
      </c>
      <c r="B3" s="178"/>
      <c r="C3" s="178"/>
      <c r="D3" s="178"/>
      <c r="E3" s="178"/>
      <c r="F3" s="178"/>
      <c r="G3" s="178"/>
    </row>
    <row r="4" spans="1:11" ht="18" x14ac:dyDescent="0.25">
      <c r="B4" s="3"/>
      <c r="C4" s="3"/>
      <c r="D4" s="3"/>
      <c r="E4" s="3"/>
      <c r="F4" s="4"/>
      <c r="G4" s="4"/>
    </row>
    <row r="5" spans="1:11" ht="18" customHeight="1" x14ac:dyDescent="0.25">
      <c r="A5" s="178" t="s">
        <v>4</v>
      </c>
      <c r="B5" s="178"/>
      <c r="C5" s="178"/>
      <c r="D5" s="178"/>
      <c r="E5" s="178"/>
      <c r="F5" s="178"/>
      <c r="G5" s="178"/>
    </row>
    <row r="6" spans="1:11" ht="18" x14ac:dyDescent="0.25">
      <c r="A6" s="3"/>
      <c r="B6" s="3"/>
      <c r="C6" s="3"/>
      <c r="D6" s="3"/>
      <c r="E6" s="3"/>
      <c r="F6" s="4"/>
      <c r="G6" s="4"/>
    </row>
    <row r="7" spans="1:11" ht="15.75" customHeight="1" x14ac:dyDescent="0.25">
      <c r="A7" s="178" t="s">
        <v>38</v>
      </c>
      <c r="B7" s="178"/>
      <c r="C7" s="178"/>
      <c r="D7" s="178"/>
      <c r="E7" s="178"/>
      <c r="F7" s="178"/>
      <c r="G7" s="178"/>
    </row>
    <row r="8" spans="1:11" ht="18" x14ac:dyDescent="0.25">
      <c r="A8" s="3"/>
      <c r="B8" s="3"/>
      <c r="C8" s="3"/>
      <c r="D8" s="3"/>
      <c r="E8" s="3"/>
      <c r="F8" s="4"/>
      <c r="G8" s="4"/>
    </row>
    <row r="9" spans="1:11" ht="63.75" customHeight="1" x14ac:dyDescent="0.25">
      <c r="A9" s="17" t="s">
        <v>5</v>
      </c>
      <c r="B9" s="16" t="s">
        <v>6</v>
      </c>
      <c r="C9" s="16" t="s">
        <v>71</v>
      </c>
      <c r="D9" s="16" t="s">
        <v>3</v>
      </c>
      <c r="E9" s="16" t="s">
        <v>89</v>
      </c>
      <c r="F9" s="17" t="s">
        <v>93</v>
      </c>
      <c r="G9" s="17" t="s">
        <v>94</v>
      </c>
      <c r="H9" s="17" t="s">
        <v>70</v>
      </c>
      <c r="I9" s="17" t="s">
        <v>95</v>
      </c>
    </row>
    <row r="10" spans="1:11" x14ac:dyDescent="0.25">
      <c r="A10" s="10">
        <v>6</v>
      </c>
      <c r="B10" s="10"/>
      <c r="C10" s="10"/>
      <c r="D10" s="10" t="s">
        <v>7</v>
      </c>
      <c r="E10" s="89"/>
      <c r="F10" s="62"/>
      <c r="G10" s="147"/>
      <c r="H10" s="63"/>
      <c r="I10" s="63"/>
    </row>
    <row r="11" spans="1:11" ht="25.5" x14ac:dyDescent="0.25">
      <c r="A11" s="10"/>
      <c r="B11" s="14">
        <v>66</v>
      </c>
      <c r="C11" s="14"/>
      <c r="D11" s="14" t="s">
        <v>59</v>
      </c>
      <c r="E11" s="89">
        <v>231371.4</v>
      </c>
      <c r="F11" s="62">
        <v>250000</v>
      </c>
      <c r="G11" s="148">
        <v>302000</v>
      </c>
      <c r="H11" s="62">
        <v>307400</v>
      </c>
      <c r="I11" s="62">
        <v>310400</v>
      </c>
    </row>
    <row r="12" spans="1:11" x14ac:dyDescent="0.25">
      <c r="A12" s="10"/>
      <c r="B12" s="14">
        <v>68</v>
      </c>
      <c r="C12" s="14"/>
      <c r="D12" s="14" t="s">
        <v>60</v>
      </c>
      <c r="E12" s="89">
        <v>1128.43</v>
      </c>
      <c r="F12" s="62">
        <v>0</v>
      </c>
      <c r="G12" s="148">
        <v>0</v>
      </c>
      <c r="H12" s="62">
        <v>0</v>
      </c>
      <c r="I12" s="62">
        <v>0</v>
      </c>
    </row>
    <row r="13" spans="1:11" x14ac:dyDescent="0.25">
      <c r="A13" s="112"/>
      <c r="B13" s="112"/>
      <c r="C13" s="112">
        <v>31</v>
      </c>
      <c r="D13" s="113" t="s">
        <v>61</v>
      </c>
      <c r="E13" s="102">
        <f>SUM(E11:E12)</f>
        <v>232499.83</v>
      </c>
      <c r="F13" s="103">
        <f>SUM(F11:F12)</f>
        <v>250000</v>
      </c>
      <c r="G13" s="148">
        <f>SUM(G11:G12)</f>
        <v>302000</v>
      </c>
      <c r="H13" s="103">
        <f>SUM(H11:H12)</f>
        <v>307400</v>
      </c>
      <c r="I13" s="103">
        <f>SUM(I11:I12)</f>
        <v>310400</v>
      </c>
    </row>
    <row r="14" spans="1:11" ht="38.25" x14ac:dyDescent="0.25">
      <c r="A14" s="11"/>
      <c r="B14" s="11">
        <v>67</v>
      </c>
      <c r="C14" s="11"/>
      <c r="D14" s="14" t="s">
        <v>25</v>
      </c>
      <c r="E14" s="89">
        <v>575843.55000000005</v>
      </c>
      <c r="F14" s="62">
        <v>565700</v>
      </c>
      <c r="G14" s="148">
        <v>1661250</v>
      </c>
      <c r="H14" s="62">
        <v>1056950</v>
      </c>
      <c r="I14" s="62">
        <v>1067775</v>
      </c>
    </row>
    <row r="15" spans="1:11" x14ac:dyDescent="0.25">
      <c r="A15" s="106"/>
      <c r="B15" s="106"/>
      <c r="C15" s="106">
        <v>11</v>
      </c>
      <c r="D15" s="113" t="s">
        <v>62</v>
      </c>
      <c r="E15" s="102">
        <f>SUM(E14)</f>
        <v>575843.55000000005</v>
      </c>
      <c r="F15" s="103">
        <v>936918.89</v>
      </c>
      <c r="G15" s="148">
        <f>SUM(G14)</f>
        <v>1661250</v>
      </c>
      <c r="H15" s="103">
        <f>SUM(H14)</f>
        <v>1056950</v>
      </c>
      <c r="I15" s="103">
        <f>SUM(I14)</f>
        <v>1067775</v>
      </c>
    </row>
    <row r="16" spans="1:11" x14ac:dyDescent="0.25">
      <c r="A16" s="14"/>
      <c r="B16" s="14">
        <v>66</v>
      </c>
      <c r="C16" s="14"/>
      <c r="D16" s="12" t="s">
        <v>91</v>
      </c>
      <c r="E16" s="89">
        <v>1327</v>
      </c>
      <c r="F16" s="62"/>
      <c r="G16" s="148"/>
      <c r="H16" s="62"/>
      <c r="I16" s="62"/>
    </row>
    <row r="17" spans="1:9" x14ac:dyDescent="0.25">
      <c r="A17" s="106"/>
      <c r="B17" s="106"/>
      <c r="C17" s="106">
        <v>61</v>
      </c>
      <c r="D17" s="113" t="s">
        <v>90</v>
      </c>
      <c r="E17" s="102">
        <f>SUM(E16)</f>
        <v>1327</v>
      </c>
      <c r="F17" s="103"/>
      <c r="G17" s="148"/>
      <c r="H17" s="103"/>
      <c r="I17" s="103"/>
    </row>
    <row r="18" spans="1:9" x14ac:dyDescent="0.25">
      <c r="A18" s="122"/>
      <c r="B18" s="122"/>
      <c r="C18" s="122"/>
      <c r="D18" s="64" t="s">
        <v>74</v>
      </c>
      <c r="E18" s="65">
        <f>SUM(E15,E13+E17)</f>
        <v>809670.38</v>
      </c>
      <c r="F18" s="65">
        <f>SUM(F15,F13)</f>
        <v>1186918.8900000001</v>
      </c>
      <c r="G18" s="139">
        <f>SUM(G15,G13)</f>
        <v>1963250</v>
      </c>
      <c r="H18" s="65">
        <f>SUM(H15,H13)</f>
        <v>1364350</v>
      </c>
      <c r="I18" s="65">
        <f>SUM(I15,I13)</f>
        <v>1378175</v>
      </c>
    </row>
    <row r="19" spans="1:9" x14ac:dyDescent="0.25">
      <c r="A19" s="109"/>
      <c r="B19" s="109"/>
      <c r="C19" s="109"/>
      <c r="D19" s="110"/>
      <c r="E19" s="111"/>
      <c r="F19" s="111"/>
      <c r="G19" s="111"/>
      <c r="H19" s="111"/>
      <c r="I19" s="111"/>
    </row>
    <row r="20" spans="1:9" ht="18" x14ac:dyDescent="0.25">
      <c r="A20" s="5"/>
      <c r="B20" s="5"/>
      <c r="C20" s="5"/>
      <c r="D20" s="5"/>
      <c r="E20" s="5"/>
      <c r="F20" s="114"/>
      <c r="G20" s="151"/>
      <c r="H20" s="115"/>
      <c r="I20" s="115"/>
    </row>
    <row r="21" spans="1:9" ht="38.25" x14ac:dyDescent="0.25">
      <c r="A21" s="17" t="s">
        <v>5</v>
      </c>
      <c r="B21" s="16" t="s">
        <v>6</v>
      </c>
      <c r="C21" s="16" t="s">
        <v>71</v>
      </c>
      <c r="D21" s="16" t="s">
        <v>8</v>
      </c>
      <c r="E21" s="140" t="s">
        <v>89</v>
      </c>
      <c r="F21" s="17" t="s">
        <v>93</v>
      </c>
      <c r="G21" s="140" t="s">
        <v>94</v>
      </c>
      <c r="H21" s="17" t="s">
        <v>70</v>
      </c>
      <c r="I21" s="17" t="s">
        <v>95</v>
      </c>
    </row>
    <row r="22" spans="1:9" x14ac:dyDescent="0.25">
      <c r="A22" s="10">
        <v>3</v>
      </c>
      <c r="B22" s="10"/>
      <c r="C22" s="10"/>
      <c r="D22" s="119" t="s">
        <v>9</v>
      </c>
      <c r="E22" s="67">
        <f>SUM(E23+E26+E30)</f>
        <v>625058.91</v>
      </c>
      <c r="F22" s="68">
        <f>SUM(F23+F26+F30+F32)</f>
        <v>1236500.02</v>
      </c>
      <c r="G22" s="149">
        <f>SUM(G23+G26+G30+G32)</f>
        <v>1948250</v>
      </c>
      <c r="H22" s="68">
        <f>SUM(H23,H26,H30)</f>
        <v>1331350</v>
      </c>
      <c r="I22" s="68">
        <f>SUM(I23,I26,I30)</f>
        <v>1345175</v>
      </c>
    </row>
    <row r="23" spans="1:9" ht="15.75" customHeight="1" x14ac:dyDescent="0.25">
      <c r="A23" s="98"/>
      <c r="B23" s="106">
        <v>31</v>
      </c>
      <c r="C23" s="106"/>
      <c r="D23" s="144" t="s">
        <v>10</v>
      </c>
      <c r="E23" s="100">
        <f>SUM(E24:E25)</f>
        <v>361298.96</v>
      </c>
      <c r="F23" s="101">
        <f>SUM(F24:F25)</f>
        <v>566600</v>
      </c>
      <c r="G23" s="149">
        <f>SUM(G24:G25)</f>
        <v>809250</v>
      </c>
      <c r="H23" s="101">
        <f>SUM(H24:H25)</f>
        <v>814950</v>
      </c>
      <c r="I23" s="101">
        <f>SUM(I24:I25)</f>
        <v>820775</v>
      </c>
    </row>
    <row r="24" spans="1:9" x14ac:dyDescent="0.25">
      <c r="A24" s="11"/>
      <c r="B24" s="11"/>
      <c r="C24" s="11">
        <v>11</v>
      </c>
      <c r="D24" s="66" t="s">
        <v>62</v>
      </c>
      <c r="E24" s="67">
        <v>359478.96</v>
      </c>
      <c r="F24" s="68">
        <v>558600</v>
      </c>
      <c r="G24" s="149">
        <v>801250</v>
      </c>
      <c r="H24" s="68">
        <v>806950</v>
      </c>
      <c r="I24" s="68">
        <v>812775</v>
      </c>
    </row>
    <row r="25" spans="1:9" x14ac:dyDescent="0.25">
      <c r="A25" s="11"/>
      <c r="B25" s="11"/>
      <c r="C25" s="11">
        <v>31</v>
      </c>
      <c r="D25" s="66" t="s">
        <v>61</v>
      </c>
      <c r="E25" s="67">
        <v>1820</v>
      </c>
      <c r="F25" s="68">
        <v>8000</v>
      </c>
      <c r="G25" s="149">
        <v>8000</v>
      </c>
      <c r="H25" s="68">
        <v>8000</v>
      </c>
      <c r="I25" s="68">
        <v>8000</v>
      </c>
    </row>
    <row r="26" spans="1:9" x14ac:dyDescent="0.25">
      <c r="A26" s="112"/>
      <c r="B26" s="112">
        <v>32</v>
      </c>
      <c r="C26" s="112"/>
      <c r="D26" s="143" t="s">
        <v>20</v>
      </c>
      <c r="E26" s="100">
        <f>SUM(E27:E29)</f>
        <v>263728.3</v>
      </c>
      <c r="F26" s="101">
        <f>SUM(F27:F29)</f>
        <v>668700.02</v>
      </c>
      <c r="G26" s="149">
        <f>SUM(G27:G29)</f>
        <v>1137800</v>
      </c>
      <c r="H26" s="101">
        <f>SUM(H27:H29)</f>
        <v>516200</v>
      </c>
      <c r="I26" s="101">
        <f>SUM(I27:I29)</f>
        <v>524200</v>
      </c>
    </row>
    <row r="27" spans="1:9" x14ac:dyDescent="0.25">
      <c r="A27" s="11"/>
      <c r="B27" s="11"/>
      <c r="C27" s="11">
        <v>31</v>
      </c>
      <c r="D27" s="69" t="s">
        <v>61</v>
      </c>
      <c r="E27" s="67">
        <v>158587.44</v>
      </c>
      <c r="F27" s="68">
        <v>210800</v>
      </c>
      <c r="G27" s="149">
        <v>267800</v>
      </c>
      <c r="H27" s="68">
        <v>266200</v>
      </c>
      <c r="I27" s="68">
        <v>269200</v>
      </c>
    </row>
    <row r="28" spans="1:9" x14ac:dyDescent="0.25">
      <c r="A28" s="11"/>
      <c r="B28" s="11"/>
      <c r="C28" s="11">
        <v>11</v>
      </c>
      <c r="D28" s="66" t="s">
        <v>62</v>
      </c>
      <c r="E28" s="67">
        <v>105140.86</v>
      </c>
      <c r="F28" s="68">
        <v>378318.89</v>
      </c>
      <c r="G28" s="149">
        <v>860000</v>
      </c>
      <c r="H28" s="68">
        <v>250000</v>
      </c>
      <c r="I28" s="68">
        <v>255000</v>
      </c>
    </row>
    <row r="29" spans="1:9" x14ac:dyDescent="0.25">
      <c r="A29" s="11"/>
      <c r="B29" s="20"/>
      <c r="C29" s="11">
        <v>92</v>
      </c>
      <c r="D29" s="66" t="s">
        <v>63</v>
      </c>
      <c r="E29" s="120">
        <v>0</v>
      </c>
      <c r="F29" s="71">
        <v>79581.13</v>
      </c>
      <c r="G29" s="150">
        <v>10000</v>
      </c>
      <c r="H29" s="71">
        <v>0</v>
      </c>
      <c r="I29" s="71">
        <v>0</v>
      </c>
    </row>
    <row r="30" spans="1:9" x14ac:dyDescent="0.25">
      <c r="A30" s="112"/>
      <c r="B30" s="112">
        <v>34</v>
      </c>
      <c r="C30" s="112"/>
      <c r="D30" s="142" t="s">
        <v>64</v>
      </c>
      <c r="E30" s="100">
        <f>SUM(E31)</f>
        <v>31.65</v>
      </c>
      <c r="F30" s="101">
        <f>SUM(F31)</f>
        <v>200</v>
      </c>
      <c r="G30" s="149">
        <f>SUM(G31)</f>
        <v>200</v>
      </c>
      <c r="H30" s="101">
        <f>SUM(H31)</f>
        <v>200</v>
      </c>
      <c r="I30" s="101">
        <f>SUM(I31)</f>
        <v>200</v>
      </c>
    </row>
    <row r="31" spans="1:9" x14ac:dyDescent="0.25">
      <c r="A31" s="11"/>
      <c r="B31" s="20"/>
      <c r="C31" s="11">
        <v>31</v>
      </c>
      <c r="D31" s="66" t="s">
        <v>61</v>
      </c>
      <c r="E31" s="67">
        <v>31.65</v>
      </c>
      <c r="F31" s="68">
        <v>200</v>
      </c>
      <c r="G31" s="149">
        <v>200</v>
      </c>
      <c r="H31" s="68">
        <v>200</v>
      </c>
      <c r="I31" s="68">
        <v>200</v>
      </c>
    </row>
    <row r="32" spans="1:9" x14ac:dyDescent="0.25">
      <c r="A32" s="112"/>
      <c r="B32" s="112">
        <v>38</v>
      </c>
      <c r="C32" s="112"/>
      <c r="D32" s="142" t="s">
        <v>85</v>
      </c>
      <c r="E32" s="100">
        <v>0</v>
      </c>
      <c r="F32" s="101">
        <f>SUM(F33)</f>
        <v>1000</v>
      </c>
      <c r="G32" s="149">
        <f>SUM(G33)</f>
        <v>1000</v>
      </c>
      <c r="H32" s="101">
        <f t="shared" ref="H32:I32" si="0">SUM(H33)</f>
        <v>1000</v>
      </c>
      <c r="I32" s="101">
        <f t="shared" si="0"/>
        <v>1000</v>
      </c>
    </row>
    <row r="33" spans="1:9" x14ac:dyDescent="0.25">
      <c r="A33" s="11"/>
      <c r="B33" s="20"/>
      <c r="C33" s="11">
        <v>31</v>
      </c>
      <c r="D33" s="66" t="s">
        <v>61</v>
      </c>
      <c r="E33" s="67">
        <v>0</v>
      </c>
      <c r="F33" s="68">
        <v>1000</v>
      </c>
      <c r="G33" s="149">
        <v>1000</v>
      </c>
      <c r="H33" s="68">
        <v>1000</v>
      </c>
      <c r="I33" s="68">
        <v>1000</v>
      </c>
    </row>
    <row r="34" spans="1:9" ht="24" customHeight="1" x14ac:dyDescent="0.25">
      <c r="A34" s="13">
        <v>4</v>
      </c>
      <c r="B34" s="13"/>
      <c r="C34" s="13"/>
      <c r="D34" s="121" t="s">
        <v>11</v>
      </c>
      <c r="E34" s="67">
        <f>SUM(E35)</f>
        <v>28147.68</v>
      </c>
      <c r="F34" s="68">
        <f>SUM(F35)</f>
        <v>30000</v>
      </c>
      <c r="G34" s="149">
        <f>(G36+G38)</f>
        <v>25000</v>
      </c>
      <c r="H34" s="68">
        <f>SUM(H35)</f>
        <v>33000</v>
      </c>
      <c r="I34" s="68">
        <f>SUM(I35)</f>
        <v>33000</v>
      </c>
    </row>
    <row r="35" spans="1:9" ht="38.25" x14ac:dyDescent="0.25">
      <c r="A35" s="106"/>
      <c r="B35" s="106">
        <v>42</v>
      </c>
      <c r="C35" s="106"/>
      <c r="D35" s="145" t="s">
        <v>26</v>
      </c>
      <c r="E35" s="100">
        <f>SUM(E36:E38)</f>
        <v>28147.68</v>
      </c>
      <c r="F35" s="101">
        <f>SUM(F36:F38)</f>
        <v>30000</v>
      </c>
      <c r="G35" s="149">
        <f>SUM(G36)</f>
        <v>25000</v>
      </c>
      <c r="H35" s="101">
        <f>SUM(H36)</f>
        <v>33000</v>
      </c>
      <c r="I35" s="146">
        <f>SUM(I36)</f>
        <v>33000</v>
      </c>
    </row>
    <row r="36" spans="1:9" x14ac:dyDescent="0.25">
      <c r="A36" s="14"/>
      <c r="B36" s="14"/>
      <c r="C36" s="14">
        <v>31</v>
      </c>
      <c r="D36" s="66" t="s">
        <v>61</v>
      </c>
      <c r="E36" s="67">
        <v>26820.68</v>
      </c>
      <c r="F36" s="68">
        <v>30000</v>
      </c>
      <c r="G36" s="149">
        <v>25000</v>
      </c>
      <c r="H36" s="68">
        <v>33000</v>
      </c>
      <c r="I36" s="72">
        <v>33000</v>
      </c>
    </row>
    <row r="37" spans="1:9" x14ac:dyDescent="0.25">
      <c r="A37" s="14"/>
      <c r="B37" s="14"/>
      <c r="C37" s="14">
        <v>61</v>
      </c>
      <c r="D37" s="66" t="s">
        <v>90</v>
      </c>
      <c r="E37" s="67">
        <v>1327</v>
      </c>
      <c r="F37" s="68">
        <v>0</v>
      </c>
      <c r="G37" s="149"/>
      <c r="H37" s="68"/>
      <c r="I37" s="72"/>
    </row>
    <row r="38" spans="1:9" x14ac:dyDescent="0.25">
      <c r="A38" s="14"/>
      <c r="B38" s="14"/>
      <c r="C38" s="14">
        <v>11</v>
      </c>
      <c r="D38" s="66" t="s">
        <v>62</v>
      </c>
      <c r="E38" s="67">
        <v>0</v>
      </c>
      <c r="F38" s="68">
        <v>0</v>
      </c>
      <c r="G38" s="149">
        <v>0</v>
      </c>
      <c r="H38" s="68"/>
      <c r="I38" s="72"/>
    </row>
    <row r="39" spans="1:9" x14ac:dyDescent="0.25">
      <c r="A39" s="186"/>
      <c r="B39" s="187"/>
      <c r="C39" s="92"/>
      <c r="D39" s="73" t="s">
        <v>75</v>
      </c>
      <c r="E39" s="74">
        <f>SUM(E23+E26+E30+E35)</f>
        <v>653206.59000000008</v>
      </c>
      <c r="F39" s="74">
        <f>SUM(F22,F34)</f>
        <v>1266500.02</v>
      </c>
      <c r="G39" s="75">
        <f>SUM(G22,G34)</f>
        <v>1973250</v>
      </c>
      <c r="H39" s="74">
        <f>SUM(H22,H34)</f>
        <v>1364350</v>
      </c>
      <c r="I39" s="76">
        <f>SUM(I22,I34)</f>
        <v>1378175</v>
      </c>
    </row>
  </sheetData>
  <mergeCells count="5">
    <mergeCell ref="A39:B39"/>
    <mergeCell ref="A3:G3"/>
    <mergeCell ref="A5:G5"/>
    <mergeCell ref="A7:G7"/>
    <mergeCell ref="A1:K1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2"/>
  <sheetViews>
    <sheetView workbookViewId="0">
      <selection activeCell="D17" sqref="D17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10" ht="42" customHeight="1" x14ac:dyDescent="0.25">
      <c r="A1" s="178" t="s">
        <v>88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ht="18" customHeight="1" x14ac:dyDescent="0.25">
      <c r="A2" s="3"/>
      <c r="B2" s="3"/>
      <c r="C2" s="3"/>
      <c r="D2" s="3"/>
      <c r="E2" s="3"/>
      <c r="F2" s="3"/>
    </row>
    <row r="3" spans="1:10" ht="15.75" x14ac:dyDescent="0.25">
      <c r="A3" s="178" t="s">
        <v>17</v>
      </c>
      <c r="B3" s="178"/>
      <c r="C3" s="178"/>
      <c r="D3" s="178"/>
      <c r="E3" s="179"/>
      <c r="F3" s="179"/>
    </row>
    <row r="4" spans="1:10" ht="18" x14ac:dyDescent="0.25">
      <c r="A4" s="3"/>
      <c r="B4" s="3"/>
      <c r="C4" s="3"/>
      <c r="D4" s="3"/>
      <c r="E4" s="4"/>
      <c r="F4" s="4"/>
    </row>
    <row r="5" spans="1:10" ht="18" customHeight="1" x14ac:dyDescent="0.25">
      <c r="A5" s="178" t="s">
        <v>4</v>
      </c>
      <c r="B5" s="180"/>
      <c r="C5" s="180"/>
      <c r="D5" s="180"/>
      <c r="E5" s="180"/>
      <c r="F5" s="180"/>
    </row>
    <row r="6" spans="1:10" ht="18" x14ac:dyDescent="0.25">
      <c r="A6" s="3"/>
      <c r="B6" s="3"/>
      <c r="C6" s="3"/>
      <c r="D6" s="3"/>
      <c r="E6" s="4"/>
      <c r="F6" s="4"/>
    </row>
    <row r="7" spans="1:10" ht="15.75" x14ac:dyDescent="0.25">
      <c r="A7" s="178" t="s">
        <v>12</v>
      </c>
      <c r="B7" s="185"/>
      <c r="C7" s="185"/>
      <c r="D7" s="185"/>
      <c r="E7" s="185"/>
      <c r="F7" s="185"/>
    </row>
    <row r="8" spans="1:10" ht="18" x14ac:dyDescent="0.25">
      <c r="A8" s="3"/>
      <c r="B8" s="3"/>
      <c r="C8" s="3"/>
      <c r="D8" s="3"/>
      <c r="E8" s="4"/>
      <c r="F8" s="4"/>
    </row>
    <row r="9" spans="1:10" ht="25.5" x14ac:dyDescent="0.25">
      <c r="A9" s="17" t="s">
        <v>65</v>
      </c>
      <c r="B9" s="140" t="s">
        <v>89</v>
      </c>
      <c r="C9" s="140" t="s">
        <v>93</v>
      </c>
      <c r="D9" s="140" t="s">
        <v>94</v>
      </c>
      <c r="E9" s="140" t="s">
        <v>70</v>
      </c>
      <c r="F9" s="140" t="s">
        <v>95</v>
      </c>
    </row>
    <row r="10" spans="1:10" ht="15.75" customHeight="1" x14ac:dyDescent="0.25">
      <c r="A10" s="10" t="s">
        <v>13</v>
      </c>
      <c r="B10" s="70">
        <v>653206.59000000008</v>
      </c>
      <c r="C10" s="68">
        <v>1266500.02</v>
      </c>
      <c r="D10" s="68">
        <f>D11</f>
        <v>1973250</v>
      </c>
      <c r="E10" s="71">
        <v>1364350</v>
      </c>
      <c r="F10" s="71">
        <v>1378175</v>
      </c>
    </row>
    <row r="11" spans="1:10" ht="15.75" customHeight="1" x14ac:dyDescent="0.25">
      <c r="A11" s="10" t="s">
        <v>66</v>
      </c>
      <c r="B11" s="70">
        <v>653206.59000000008</v>
      </c>
      <c r="C11" s="68">
        <v>1266500.02</v>
      </c>
      <c r="D11" s="68">
        <f>D12</f>
        <v>1973250</v>
      </c>
      <c r="E11" s="71">
        <v>1364350</v>
      </c>
      <c r="F11" s="71">
        <v>1378175</v>
      </c>
    </row>
    <row r="12" spans="1:10" x14ac:dyDescent="0.25">
      <c r="A12" s="15" t="s">
        <v>67</v>
      </c>
      <c r="B12" s="70">
        <v>653206.59000000008</v>
      </c>
      <c r="C12" s="68">
        <v>1266500.02</v>
      </c>
      <c r="D12" s="68">
        <f>SAŽETAK!H11</f>
        <v>1973250</v>
      </c>
      <c r="E12" s="71">
        <v>1364350</v>
      </c>
      <c r="F12" s="71">
        <v>1378175</v>
      </c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4"/>
  <sheetViews>
    <sheetView workbookViewId="0">
      <selection activeCell="D7" sqref="D7:H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10" ht="42" customHeight="1" x14ac:dyDescent="0.25">
      <c r="A1" s="178" t="s">
        <v>88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ht="18" customHeight="1" x14ac:dyDescent="0.25">
      <c r="A2" s="3"/>
      <c r="B2" s="3"/>
      <c r="C2" s="3"/>
      <c r="D2" s="3"/>
      <c r="E2" s="3"/>
      <c r="F2" s="3"/>
      <c r="G2" s="3"/>
      <c r="H2" s="3"/>
    </row>
    <row r="3" spans="1:10" ht="15.75" customHeight="1" x14ac:dyDescent="0.25">
      <c r="A3" s="178" t="s">
        <v>17</v>
      </c>
      <c r="B3" s="178"/>
      <c r="C3" s="178"/>
      <c r="D3" s="178"/>
      <c r="E3" s="178"/>
      <c r="F3" s="178"/>
      <c r="G3" s="178"/>
      <c r="H3" s="178"/>
    </row>
    <row r="4" spans="1:10" ht="18" x14ac:dyDescent="0.25">
      <c r="A4" s="3"/>
      <c r="B4" s="3"/>
      <c r="C4" s="3"/>
      <c r="D4" s="3"/>
      <c r="E4" s="3"/>
      <c r="F4" s="3"/>
      <c r="G4" s="4"/>
      <c r="H4" s="4"/>
    </row>
    <row r="5" spans="1:10" ht="18" customHeight="1" x14ac:dyDescent="0.25">
      <c r="A5" s="178" t="s">
        <v>44</v>
      </c>
      <c r="B5" s="178"/>
      <c r="C5" s="178"/>
      <c r="D5" s="178"/>
      <c r="E5" s="178"/>
      <c r="F5" s="178"/>
      <c r="G5" s="178"/>
      <c r="H5" s="178"/>
    </row>
    <row r="6" spans="1:10" ht="18" x14ac:dyDescent="0.25">
      <c r="A6" s="3"/>
      <c r="B6" s="3"/>
      <c r="C6" s="3"/>
      <c r="D6" s="3"/>
      <c r="E6" s="3"/>
      <c r="F6" s="3"/>
      <c r="G6" s="4"/>
      <c r="H6" s="4"/>
    </row>
    <row r="7" spans="1:10" ht="25.5" x14ac:dyDescent="0.25">
      <c r="A7" s="17" t="s">
        <v>5</v>
      </c>
      <c r="B7" s="16" t="s">
        <v>6</v>
      </c>
      <c r="C7" s="16" t="s">
        <v>27</v>
      </c>
      <c r="D7" s="140" t="s">
        <v>89</v>
      </c>
      <c r="E7" s="140" t="s">
        <v>93</v>
      </c>
      <c r="F7" s="140" t="s">
        <v>94</v>
      </c>
      <c r="G7" s="140" t="s">
        <v>70</v>
      </c>
      <c r="H7" s="140" t="s">
        <v>95</v>
      </c>
    </row>
    <row r="8" spans="1:10" x14ac:dyDescent="0.25">
      <c r="A8" s="28"/>
      <c r="B8" s="29"/>
      <c r="C8" s="27" t="s">
        <v>46</v>
      </c>
      <c r="D8" s="29"/>
      <c r="E8" s="28"/>
      <c r="F8" s="28"/>
      <c r="G8" s="28"/>
      <c r="H8" s="28"/>
    </row>
    <row r="9" spans="1:10" ht="25.5" x14ac:dyDescent="0.25">
      <c r="A9" s="10">
        <v>8</v>
      </c>
      <c r="B9" s="10"/>
      <c r="C9" s="10" t="s">
        <v>14</v>
      </c>
      <c r="D9" s="7"/>
      <c r="E9" s="8"/>
      <c r="F9" s="8"/>
      <c r="G9" s="8"/>
      <c r="H9" s="8"/>
    </row>
    <row r="10" spans="1:10" x14ac:dyDescent="0.25">
      <c r="A10" s="10"/>
      <c r="B10" s="14">
        <v>84</v>
      </c>
      <c r="C10" s="14" t="s">
        <v>21</v>
      </c>
      <c r="D10" s="7"/>
      <c r="E10" s="8"/>
      <c r="F10" s="8"/>
      <c r="G10" s="8"/>
      <c r="H10" s="8"/>
    </row>
    <row r="11" spans="1:10" x14ac:dyDescent="0.25">
      <c r="A11" s="10"/>
      <c r="B11" s="14"/>
      <c r="C11" s="30"/>
      <c r="D11" s="7"/>
      <c r="E11" s="8"/>
      <c r="F11" s="8"/>
      <c r="G11" s="8"/>
      <c r="H11" s="8"/>
    </row>
    <row r="12" spans="1:10" x14ac:dyDescent="0.25">
      <c r="A12" s="10"/>
      <c r="B12" s="14"/>
      <c r="C12" s="27" t="s">
        <v>49</v>
      </c>
      <c r="D12" s="7"/>
      <c r="E12" s="8"/>
      <c r="F12" s="8"/>
      <c r="G12" s="8"/>
      <c r="H12" s="8"/>
    </row>
    <row r="13" spans="1:10" ht="25.5" x14ac:dyDescent="0.25">
      <c r="A13" s="13">
        <v>5</v>
      </c>
      <c r="B13" s="13"/>
      <c r="C13" s="18" t="s">
        <v>15</v>
      </c>
      <c r="D13" s="7"/>
      <c r="E13" s="8"/>
      <c r="F13" s="8"/>
      <c r="G13" s="8"/>
      <c r="H13" s="8"/>
    </row>
    <row r="14" spans="1:10" ht="25.5" x14ac:dyDescent="0.25">
      <c r="A14" s="14"/>
      <c r="B14" s="14">
        <v>54</v>
      </c>
      <c r="C14" s="19" t="s">
        <v>22</v>
      </c>
      <c r="D14" s="7"/>
      <c r="E14" s="8"/>
      <c r="F14" s="8"/>
      <c r="G14" s="8"/>
      <c r="H14" s="9"/>
    </row>
  </sheetData>
  <mergeCells count="3">
    <mergeCell ref="A3:H3"/>
    <mergeCell ref="A5:H5"/>
    <mergeCell ref="A1:J1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6"/>
  <sheetViews>
    <sheetView workbookViewId="0">
      <selection activeCell="D22" sqref="D22"/>
    </sheetView>
  </sheetViews>
  <sheetFormatPr defaultRowHeight="15" x14ac:dyDescent="0.25"/>
  <cols>
    <col min="1" max="6" width="25.28515625" customWidth="1"/>
  </cols>
  <sheetData>
    <row r="1" spans="1:10" ht="42" customHeight="1" x14ac:dyDescent="0.25">
      <c r="A1" s="178" t="s">
        <v>88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ht="18" customHeight="1" x14ac:dyDescent="0.25">
      <c r="A2" s="3"/>
      <c r="B2" s="3"/>
      <c r="C2" s="3"/>
      <c r="D2" s="3"/>
      <c r="E2" s="3"/>
      <c r="F2" s="3"/>
    </row>
    <row r="3" spans="1:10" ht="15.75" customHeight="1" x14ac:dyDescent="0.25">
      <c r="A3" s="178" t="s">
        <v>17</v>
      </c>
      <c r="B3" s="178"/>
      <c r="C3" s="178"/>
      <c r="D3" s="178"/>
      <c r="E3" s="178"/>
      <c r="F3" s="178"/>
    </row>
    <row r="4" spans="1:10" ht="18" x14ac:dyDescent="0.25">
      <c r="A4" s="3"/>
      <c r="B4" s="3"/>
      <c r="C4" s="3"/>
      <c r="D4" s="3"/>
      <c r="E4" s="4"/>
      <c r="F4" s="4"/>
    </row>
    <row r="5" spans="1:10" ht="18" customHeight="1" x14ac:dyDescent="0.25">
      <c r="A5" s="178" t="s">
        <v>45</v>
      </c>
      <c r="B5" s="178"/>
      <c r="C5" s="178"/>
      <c r="D5" s="178"/>
      <c r="E5" s="178"/>
      <c r="F5" s="178"/>
    </row>
    <row r="6" spans="1:10" ht="18" x14ac:dyDescent="0.25">
      <c r="A6" s="3"/>
      <c r="B6" s="3"/>
      <c r="C6" s="3"/>
      <c r="D6" s="3"/>
      <c r="E6" s="4"/>
      <c r="F6" s="4"/>
    </row>
    <row r="7" spans="1:10" ht="25.5" x14ac:dyDescent="0.25">
      <c r="A7" s="16" t="s">
        <v>39</v>
      </c>
      <c r="B7" s="140" t="s">
        <v>89</v>
      </c>
      <c r="C7" s="140" t="s">
        <v>93</v>
      </c>
      <c r="D7" s="140" t="s">
        <v>94</v>
      </c>
      <c r="E7" s="140" t="s">
        <v>70</v>
      </c>
      <c r="F7" s="140" t="s">
        <v>95</v>
      </c>
    </row>
    <row r="8" spans="1:10" x14ac:dyDescent="0.25">
      <c r="A8" s="10" t="s">
        <v>46</v>
      </c>
      <c r="B8" s="7"/>
      <c r="C8" s="8"/>
      <c r="D8" s="8"/>
      <c r="E8" s="8"/>
      <c r="F8" s="8"/>
    </row>
    <row r="9" spans="1:10" ht="25.5" x14ac:dyDescent="0.25">
      <c r="A9" s="10" t="s">
        <v>47</v>
      </c>
      <c r="B9" s="7"/>
      <c r="C9" s="8"/>
      <c r="D9" s="8"/>
      <c r="E9" s="8"/>
      <c r="F9" s="8"/>
    </row>
    <row r="10" spans="1:10" ht="25.5" x14ac:dyDescent="0.25">
      <c r="A10" s="15" t="s">
        <v>48</v>
      </c>
      <c r="B10" s="7"/>
      <c r="C10" s="8"/>
      <c r="D10" s="8"/>
      <c r="E10" s="8"/>
      <c r="F10" s="8"/>
    </row>
    <row r="11" spans="1:10" x14ac:dyDescent="0.25">
      <c r="A11" s="15"/>
      <c r="B11" s="7"/>
      <c r="C11" s="8"/>
      <c r="D11" s="8"/>
      <c r="E11" s="8"/>
      <c r="F11" s="8"/>
    </row>
    <row r="12" spans="1:10" x14ac:dyDescent="0.25">
      <c r="A12" s="10" t="s">
        <v>49</v>
      </c>
      <c r="B12" s="7"/>
      <c r="C12" s="8"/>
      <c r="D12" s="8"/>
      <c r="E12" s="8"/>
      <c r="F12" s="8"/>
    </row>
    <row r="13" spans="1:10" x14ac:dyDescent="0.25">
      <c r="A13" s="18" t="s">
        <v>40</v>
      </c>
      <c r="B13" s="7"/>
      <c r="C13" s="8"/>
      <c r="D13" s="8"/>
      <c r="E13" s="8"/>
      <c r="F13" s="8"/>
    </row>
    <row r="14" spans="1:10" x14ac:dyDescent="0.25">
      <c r="A14" s="12" t="s">
        <v>41</v>
      </c>
      <c r="B14" s="7"/>
      <c r="C14" s="8"/>
      <c r="D14" s="8"/>
      <c r="E14" s="8"/>
      <c r="F14" s="9"/>
    </row>
    <row r="15" spans="1:10" x14ac:dyDescent="0.25">
      <c r="A15" s="18" t="s">
        <v>42</v>
      </c>
      <c r="B15" s="7"/>
      <c r="C15" s="8"/>
      <c r="D15" s="8"/>
      <c r="E15" s="8"/>
      <c r="F15" s="9"/>
    </row>
    <row r="16" spans="1:10" x14ac:dyDescent="0.25">
      <c r="A16" s="12" t="s">
        <v>43</v>
      </c>
      <c r="B16" s="7"/>
      <c r="C16" s="8"/>
      <c r="D16" s="8"/>
      <c r="E16" s="8"/>
      <c r="F16" s="9"/>
    </row>
  </sheetData>
  <mergeCells count="3">
    <mergeCell ref="A3:F3"/>
    <mergeCell ref="A5:F5"/>
    <mergeCell ref="A1:J1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41"/>
  <sheetViews>
    <sheetView workbookViewId="0">
      <selection activeCell="G6" sqref="G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10" ht="42" customHeight="1" x14ac:dyDescent="0.25">
      <c r="A1" s="178" t="s">
        <v>88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ht="18" x14ac:dyDescent="0.25">
      <c r="A2" s="3"/>
      <c r="B2" s="3"/>
      <c r="C2" s="3"/>
      <c r="D2" s="3"/>
      <c r="E2" s="3"/>
      <c r="F2" s="3"/>
      <c r="G2" s="3"/>
      <c r="H2" s="4"/>
      <c r="I2" s="4"/>
    </row>
    <row r="3" spans="1:10" ht="18" customHeight="1" x14ac:dyDescent="0.25">
      <c r="A3" s="178" t="s">
        <v>16</v>
      </c>
      <c r="B3" s="180"/>
      <c r="C3" s="180"/>
      <c r="D3" s="180"/>
      <c r="E3" s="180"/>
      <c r="F3" s="180"/>
      <c r="G3" s="180"/>
      <c r="H3" s="180"/>
      <c r="I3" s="180"/>
    </row>
    <row r="4" spans="1:10" ht="18" x14ac:dyDescent="0.25">
      <c r="A4" s="3"/>
      <c r="B4" s="3"/>
      <c r="C4" s="3"/>
      <c r="D4" s="3"/>
      <c r="E4" s="3"/>
      <c r="F4" s="3"/>
      <c r="G4" s="3"/>
      <c r="H4" s="4"/>
      <c r="I4" s="4"/>
    </row>
    <row r="5" spans="1:10" ht="25.5" x14ac:dyDescent="0.25">
      <c r="A5" s="209" t="s">
        <v>18</v>
      </c>
      <c r="B5" s="210"/>
      <c r="C5" s="211"/>
      <c r="D5" s="137" t="s">
        <v>19</v>
      </c>
      <c r="E5" s="138" t="s">
        <v>89</v>
      </c>
      <c r="F5" s="138" t="s">
        <v>93</v>
      </c>
      <c r="G5" s="138" t="s">
        <v>94</v>
      </c>
      <c r="H5" s="138" t="s">
        <v>70</v>
      </c>
      <c r="I5" s="138" t="s">
        <v>95</v>
      </c>
    </row>
    <row r="6" spans="1:10" ht="15" customHeight="1" x14ac:dyDescent="0.25">
      <c r="A6" s="206" t="s">
        <v>76</v>
      </c>
      <c r="B6" s="207"/>
      <c r="C6" s="208"/>
      <c r="D6" s="78" t="s">
        <v>86</v>
      </c>
      <c r="E6" s="130">
        <f>SUM(E7+E14+E24+E32)</f>
        <v>653206.59000000008</v>
      </c>
      <c r="F6" s="129">
        <f>SUM(F7+F14+F24+F32+F28)</f>
        <v>1266500.02</v>
      </c>
      <c r="G6" s="129">
        <f>SUM(G7+G14+G24+G32+G28)</f>
        <v>1973250</v>
      </c>
      <c r="H6" s="129">
        <f>SUM(H7+H14+H24+H32+H28)</f>
        <v>1364350</v>
      </c>
      <c r="I6" s="129">
        <f>SUM(I7+I14+I24+I32+I28)</f>
        <v>1378175</v>
      </c>
    </row>
    <row r="7" spans="1:10" ht="15" customHeight="1" x14ac:dyDescent="0.25">
      <c r="A7" s="203" t="s">
        <v>77</v>
      </c>
      <c r="B7" s="204"/>
      <c r="C7" s="205"/>
      <c r="D7" s="79" t="s">
        <v>10</v>
      </c>
      <c r="E7" s="124">
        <f>SUM(E8+E11)</f>
        <v>361298.96</v>
      </c>
      <c r="F7" s="84">
        <f t="shared" ref="F7:I7" si="0">SUM(F8+F11)</f>
        <v>566600</v>
      </c>
      <c r="G7" s="84">
        <f t="shared" si="0"/>
        <v>809250</v>
      </c>
      <c r="H7" s="84">
        <f t="shared" si="0"/>
        <v>814950</v>
      </c>
      <c r="I7" s="84">
        <f t="shared" si="0"/>
        <v>820775</v>
      </c>
    </row>
    <row r="8" spans="1:10" ht="15" customHeight="1" x14ac:dyDescent="0.25">
      <c r="A8" s="200" t="s">
        <v>78</v>
      </c>
      <c r="B8" s="201"/>
      <c r="C8" s="202"/>
      <c r="D8" s="80" t="s">
        <v>62</v>
      </c>
      <c r="E8" s="90">
        <f>SUM(E9)</f>
        <v>359478.96</v>
      </c>
      <c r="F8" s="126">
        <f t="shared" ref="F8:I8" si="1">SUM(F9)</f>
        <v>558600</v>
      </c>
      <c r="G8" s="126">
        <f t="shared" si="1"/>
        <v>801250</v>
      </c>
      <c r="H8" s="126">
        <f t="shared" si="1"/>
        <v>806950</v>
      </c>
      <c r="I8" s="126">
        <f t="shared" si="1"/>
        <v>812775</v>
      </c>
    </row>
    <row r="9" spans="1:10" x14ac:dyDescent="0.25">
      <c r="A9" s="191">
        <v>3</v>
      </c>
      <c r="B9" s="192"/>
      <c r="C9" s="193"/>
      <c r="D9" s="30" t="s">
        <v>9</v>
      </c>
      <c r="E9" s="70">
        <f>SUM(E10)</f>
        <v>359478.96</v>
      </c>
      <c r="F9" s="71">
        <v>558600</v>
      </c>
      <c r="G9" s="71">
        <f>SUM(G10)</f>
        <v>801250</v>
      </c>
      <c r="H9" s="71">
        <f>SUM(H10)</f>
        <v>806950</v>
      </c>
      <c r="I9" s="68">
        <f>SUM(I10)</f>
        <v>812775</v>
      </c>
    </row>
    <row r="10" spans="1:10" x14ac:dyDescent="0.25">
      <c r="A10" s="194">
        <v>31</v>
      </c>
      <c r="B10" s="195"/>
      <c r="C10" s="196"/>
      <c r="D10" s="30" t="s">
        <v>10</v>
      </c>
      <c r="E10" s="70">
        <v>359478.96</v>
      </c>
      <c r="F10" s="71">
        <v>558600</v>
      </c>
      <c r="G10" s="71">
        <v>801250</v>
      </c>
      <c r="H10" s="68">
        <v>806950</v>
      </c>
      <c r="I10" s="68">
        <v>812775</v>
      </c>
    </row>
    <row r="11" spans="1:10" x14ac:dyDescent="0.25">
      <c r="A11" s="188" t="s">
        <v>79</v>
      </c>
      <c r="B11" s="189"/>
      <c r="C11" s="190"/>
      <c r="D11" s="80" t="s">
        <v>61</v>
      </c>
      <c r="E11" s="123">
        <f>SUM(E12)</f>
        <v>1820</v>
      </c>
      <c r="F11" s="125">
        <f>SUM(F12)</f>
        <v>8000</v>
      </c>
      <c r="G11" s="125">
        <f t="shared" ref="G11:I11" si="2">SUM(G12)</f>
        <v>8000</v>
      </c>
      <c r="H11" s="126">
        <f t="shared" si="2"/>
        <v>8000</v>
      </c>
      <c r="I11" s="127">
        <f t="shared" si="2"/>
        <v>8000</v>
      </c>
    </row>
    <row r="12" spans="1:10" ht="15" customHeight="1" x14ac:dyDescent="0.25">
      <c r="A12" s="81"/>
      <c r="B12" s="82"/>
      <c r="C12" s="83">
        <v>3</v>
      </c>
      <c r="D12" s="30" t="s">
        <v>9</v>
      </c>
      <c r="E12" s="70">
        <f>SUM(E13)</f>
        <v>1820</v>
      </c>
      <c r="F12" s="71">
        <v>8000</v>
      </c>
      <c r="G12" s="71">
        <v>8000</v>
      </c>
      <c r="H12" s="71">
        <f>SUM(H13)</f>
        <v>8000</v>
      </c>
      <c r="I12" s="77">
        <f>SUM(I13)</f>
        <v>8000</v>
      </c>
    </row>
    <row r="13" spans="1:10" ht="14.25" customHeight="1" x14ac:dyDescent="0.25">
      <c r="A13" s="81"/>
      <c r="B13" s="82"/>
      <c r="C13" s="83">
        <v>31</v>
      </c>
      <c r="D13" s="30" t="s">
        <v>10</v>
      </c>
      <c r="E13" s="70">
        <v>1820</v>
      </c>
      <c r="F13" s="71">
        <v>8000</v>
      </c>
      <c r="G13" s="71">
        <v>8000</v>
      </c>
      <c r="H13" s="71">
        <v>8000</v>
      </c>
      <c r="I13" s="77">
        <v>8000</v>
      </c>
    </row>
    <row r="14" spans="1:10" ht="15" customHeight="1" x14ac:dyDescent="0.25">
      <c r="A14" s="197" t="s">
        <v>80</v>
      </c>
      <c r="B14" s="204"/>
      <c r="C14" s="205"/>
      <c r="D14" s="79" t="s">
        <v>20</v>
      </c>
      <c r="E14" s="124">
        <f>SUM(E15+E18+E21)</f>
        <v>263728.3</v>
      </c>
      <c r="F14" s="84">
        <f t="shared" ref="F14:I14" si="3">SUM(F15+F18+F21)</f>
        <v>668700.02</v>
      </c>
      <c r="G14" s="84">
        <f t="shared" si="3"/>
        <v>1137800</v>
      </c>
      <c r="H14" s="84">
        <f t="shared" si="3"/>
        <v>516200</v>
      </c>
      <c r="I14" s="131">
        <f t="shared" si="3"/>
        <v>524200</v>
      </c>
    </row>
    <row r="15" spans="1:10" x14ac:dyDescent="0.25">
      <c r="A15" s="200" t="s">
        <v>78</v>
      </c>
      <c r="B15" s="201"/>
      <c r="C15" s="202"/>
      <c r="D15" s="80" t="s">
        <v>62</v>
      </c>
      <c r="E15" s="91">
        <f>SUM(E16)</f>
        <v>105140.86</v>
      </c>
      <c r="F15" s="126">
        <f t="shared" ref="F15:I15" si="4">SUM(F16)</f>
        <v>378318.89</v>
      </c>
      <c r="G15" s="126">
        <f t="shared" si="4"/>
        <v>860000</v>
      </c>
      <c r="H15" s="126">
        <f t="shared" si="4"/>
        <v>250000</v>
      </c>
      <c r="I15" s="128">
        <f t="shared" si="4"/>
        <v>255000</v>
      </c>
    </row>
    <row r="16" spans="1:10" x14ac:dyDescent="0.25">
      <c r="A16" s="191">
        <v>3</v>
      </c>
      <c r="B16" s="192"/>
      <c r="C16" s="193"/>
      <c r="D16" s="30" t="s">
        <v>9</v>
      </c>
      <c r="E16" s="70">
        <f>SUM(E17)</f>
        <v>105140.86</v>
      </c>
      <c r="F16" s="71">
        <f>SUM(F17)</f>
        <v>378318.89</v>
      </c>
      <c r="G16" s="68">
        <f>SUM(G17)</f>
        <v>860000</v>
      </c>
      <c r="H16" s="68">
        <f>SUM(H17)</f>
        <v>250000</v>
      </c>
      <c r="I16" s="68">
        <f>SUM(I17)</f>
        <v>255000</v>
      </c>
    </row>
    <row r="17" spans="1:9" ht="15" customHeight="1" x14ac:dyDescent="0.25">
      <c r="A17" s="194">
        <v>32</v>
      </c>
      <c r="B17" s="195"/>
      <c r="C17" s="196"/>
      <c r="D17" s="30" t="s">
        <v>20</v>
      </c>
      <c r="E17" s="70">
        <v>105140.86</v>
      </c>
      <c r="F17" s="71">
        <v>378318.89</v>
      </c>
      <c r="G17" s="68">
        <v>860000</v>
      </c>
      <c r="H17" s="68">
        <v>250000</v>
      </c>
      <c r="I17" s="68">
        <v>255000</v>
      </c>
    </row>
    <row r="18" spans="1:9" x14ac:dyDescent="0.25">
      <c r="A18" s="188" t="s">
        <v>79</v>
      </c>
      <c r="B18" s="189"/>
      <c r="C18" s="190"/>
      <c r="D18" s="80" t="s">
        <v>61</v>
      </c>
      <c r="E18" s="123">
        <f>SUM(E19)</f>
        <v>158587.44</v>
      </c>
      <c r="F18" s="125">
        <f t="shared" ref="F18:I18" si="5">SUM(F19)</f>
        <v>210800</v>
      </c>
      <c r="G18" s="125">
        <f t="shared" si="5"/>
        <v>267800</v>
      </c>
      <c r="H18" s="125">
        <f t="shared" si="5"/>
        <v>266200</v>
      </c>
      <c r="I18" s="125">
        <f t="shared" si="5"/>
        <v>269200</v>
      </c>
    </row>
    <row r="19" spans="1:9" x14ac:dyDescent="0.25">
      <c r="A19" s="191">
        <v>3</v>
      </c>
      <c r="B19" s="192"/>
      <c r="C19" s="193"/>
      <c r="D19" s="30" t="s">
        <v>9</v>
      </c>
      <c r="E19" s="70">
        <f>SUM(E20)</f>
        <v>158587.44</v>
      </c>
      <c r="F19" s="71">
        <f>SUM(F20)</f>
        <v>210800</v>
      </c>
      <c r="G19" s="68">
        <f>SUM(G20)</f>
        <v>267800</v>
      </c>
      <c r="H19" s="68">
        <f>SUM(H20)</f>
        <v>266200</v>
      </c>
      <c r="I19" s="68">
        <f>SUM(I20)</f>
        <v>269200</v>
      </c>
    </row>
    <row r="20" spans="1:9" x14ac:dyDescent="0.25">
      <c r="A20" s="194">
        <v>32</v>
      </c>
      <c r="B20" s="195"/>
      <c r="C20" s="196"/>
      <c r="D20" s="30" t="s">
        <v>20</v>
      </c>
      <c r="E20" s="70">
        <v>158587.44</v>
      </c>
      <c r="F20" s="71">
        <v>210800</v>
      </c>
      <c r="G20" s="68">
        <v>267800</v>
      </c>
      <c r="H20" s="68">
        <v>266200</v>
      </c>
      <c r="I20" s="68">
        <v>269200</v>
      </c>
    </row>
    <row r="21" spans="1:9" x14ac:dyDescent="0.25">
      <c r="A21" s="188" t="s">
        <v>83</v>
      </c>
      <c r="B21" s="189"/>
      <c r="C21" s="190"/>
      <c r="D21" s="85" t="s">
        <v>68</v>
      </c>
      <c r="E21" s="135">
        <f>SUM(E22)</f>
        <v>0</v>
      </c>
      <c r="F21" s="136">
        <f t="shared" ref="F21:I21" si="6">SUM(F22)</f>
        <v>79581.13</v>
      </c>
      <c r="G21" s="136">
        <f t="shared" si="6"/>
        <v>10000</v>
      </c>
      <c r="H21" s="136">
        <f t="shared" si="6"/>
        <v>0</v>
      </c>
      <c r="I21" s="136">
        <f t="shared" si="6"/>
        <v>0</v>
      </c>
    </row>
    <row r="22" spans="1:9" x14ac:dyDescent="0.25">
      <c r="A22" s="191">
        <v>3</v>
      </c>
      <c r="B22" s="192"/>
      <c r="C22" s="193"/>
      <c r="D22" s="30" t="s">
        <v>9</v>
      </c>
      <c r="E22" s="70">
        <v>0</v>
      </c>
      <c r="F22" s="71">
        <f>SUM(F23)</f>
        <v>79581.13</v>
      </c>
      <c r="G22" s="71">
        <f>SUM(G23)</f>
        <v>10000</v>
      </c>
      <c r="H22" s="71">
        <f>SUM(H23)</f>
        <v>0</v>
      </c>
      <c r="I22" s="71">
        <f>SUM(I23)</f>
        <v>0</v>
      </c>
    </row>
    <row r="23" spans="1:9" x14ac:dyDescent="0.25">
      <c r="A23" s="191">
        <v>32</v>
      </c>
      <c r="B23" s="192"/>
      <c r="C23" s="193"/>
      <c r="D23" s="30" t="s">
        <v>20</v>
      </c>
      <c r="E23" s="70">
        <v>0</v>
      </c>
      <c r="F23" s="71">
        <v>79581.13</v>
      </c>
      <c r="G23" s="71">
        <v>10000</v>
      </c>
      <c r="H23" s="71">
        <v>0</v>
      </c>
      <c r="I23" s="71">
        <v>0</v>
      </c>
    </row>
    <row r="24" spans="1:9" x14ac:dyDescent="0.25">
      <c r="A24" s="197" t="s">
        <v>81</v>
      </c>
      <c r="B24" s="198"/>
      <c r="C24" s="199"/>
      <c r="D24" s="79" t="s">
        <v>64</v>
      </c>
      <c r="E24" s="124">
        <f>SUM(E25)</f>
        <v>31.65</v>
      </c>
      <c r="F24" s="84">
        <f t="shared" ref="F24:I24" si="7">SUM(F25)</f>
        <v>200</v>
      </c>
      <c r="G24" s="84">
        <f t="shared" si="7"/>
        <v>200</v>
      </c>
      <c r="H24" s="84">
        <f t="shared" si="7"/>
        <v>200</v>
      </c>
      <c r="I24" s="84">
        <f t="shared" si="7"/>
        <v>200</v>
      </c>
    </row>
    <row r="25" spans="1:9" x14ac:dyDescent="0.25">
      <c r="A25" s="188" t="s">
        <v>79</v>
      </c>
      <c r="B25" s="189"/>
      <c r="C25" s="190"/>
      <c r="D25" s="80" t="s">
        <v>61</v>
      </c>
      <c r="E25" s="123">
        <f>SUM(E26)</f>
        <v>31.65</v>
      </c>
      <c r="F25" s="125">
        <f t="shared" ref="F25:I25" si="8">SUM(F26)</f>
        <v>200</v>
      </c>
      <c r="G25" s="125">
        <f t="shared" si="8"/>
        <v>200</v>
      </c>
      <c r="H25" s="125">
        <f t="shared" si="8"/>
        <v>200</v>
      </c>
      <c r="I25" s="125">
        <f t="shared" si="8"/>
        <v>200</v>
      </c>
    </row>
    <row r="26" spans="1:9" x14ac:dyDescent="0.25">
      <c r="A26" s="191">
        <v>3</v>
      </c>
      <c r="B26" s="192"/>
      <c r="C26" s="193"/>
      <c r="D26" s="30" t="s">
        <v>9</v>
      </c>
      <c r="E26" s="70">
        <f>SUM(E27)</f>
        <v>31.65</v>
      </c>
      <c r="F26" s="71">
        <f>SUM(F27)</f>
        <v>200</v>
      </c>
      <c r="G26" s="71">
        <v>200</v>
      </c>
      <c r="H26" s="71">
        <v>200</v>
      </c>
      <c r="I26" s="71">
        <v>200</v>
      </c>
    </row>
    <row r="27" spans="1:9" x14ac:dyDescent="0.25">
      <c r="A27" s="191">
        <v>34</v>
      </c>
      <c r="B27" s="192"/>
      <c r="C27" s="193"/>
      <c r="D27" s="30" t="s">
        <v>64</v>
      </c>
      <c r="E27" s="70">
        <v>31.65</v>
      </c>
      <c r="F27" s="71">
        <v>200</v>
      </c>
      <c r="G27" s="71">
        <v>200</v>
      </c>
      <c r="H27" s="71">
        <v>200</v>
      </c>
      <c r="I27" s="71">
        <v>200</v>
      </c>
    </row>
    <row r="28" spans="1:9" ht="17.25" customHeight="1" x14ac:dyDescent="0.25">
      <c r="A28" s="203" t="s">
        <v>87</v>
      </c>
      <c r="B28" s="204"/>
      <c r="C28" s="205"/>
      <c r="D28" s="79" t="s">
        <v>84</v>
      </c>
      <c r="E28" s="124">
        <v>0</v>
      </c>
      <c r="F28" s="84">
        <f>SUM(F29)</f>
        <v>1000</v>
      </c>
      <c r="G28" s="84">
        <v>1000</v>
      </c>
      <c r="H28" s="84"/>
      <c r="I28" s="84"/>
    </row>
    <row r="29" spans="1:9" ht="17.25" customHeight="1" x14ac:dyDescent="0.25">
      <c r="A29" s="188" t="s">
        <v>79</v>
      </c>
      <c r="B29" s="189"/>
      <c r="C29" s="190"/>
      <c r="D29" s="80" t="s">
        <v>61</v>
      </c>
      <c r="E29" s="133">
        <f>SUM(E30)</f>
        <v>0</v>
      </c>
      <c r="F29" s="134">
        <f t="shared" ref="F29:I29" si="9">SUM(F30)</f>
        <v>1000</v>
      </c>
      <c r="G29" s="134">
        <f t="shared" si="9"/>
        <v>1000</v>
      </c>
      <c r="H29" s="134">
        <f t="shared" si="9"/>
        <v>1000</v>
      </c>
      <c r="I29" s="134">
        <f t="shared" si="9"/>
        <v>1000</v>
      </c>
    </row>
    <row r="30" spans="1:9" ht="15.75" customHeight="1" x14ac:dyDescent="0.25">
      <c r="A30" s="191">
        <v>3</v>
      </c>
      <c r="B30" s="192"/>
      <c r="C30" s="193"/>
      <c r="D30" s="30" t="s">
        <v>9</v>
      </c>
      <c r="E30" s="70">
        <v>0</v>
      </c>
      <c r="F30" s="71">
        <f>SUM(F31)</f>
        <v>1000</v>
      </c>
      <c r="G30" s="71">
        <v>1000</v>
      </c>
      <c r="H30" s="71">
        <v>1000</v>
      </c>
      <c r="I30" s="71">
        <v>1000</v>
      </c>
    </row>
    <row r="31" spans="1:9" x14ac:dyDescent="0.25">
      <c r="A31" s="94"/>
      <c r="B31" s="95"/>
      <c r="C31" s="96">
        <v>38</v>
      </c>
      <c r="D31" s="30" t="s">
        <v>84</v>
      </c>
      <c r="E31" s="70">
        <v>0</v>
      </c>
      <c r="F31" s="71">
        <v>1000</v>
      </c>
      <c r="G31" s="71">
        <v>1000</v>
      </c>
      <c r="H31" s="71">
        <v>1000</v>
      </c>
      <c r="I31" s="71">
        <v>1000</v>
      </c>
    </row>
    <row r="32" spans="1:9" ht="25.5" x14ac:dyDescent="0.25">
      <c r="A32" s="197" t="s">
        <v>82</v>
      </c>
      <c r="B32" s="198"/>
      <c r="C32" s="199"/>
      <c r="D32" s="79" t="s">
        <v>69</v>
      </c>
      <c r="E32" s="124">
        <f>SUM(E33+E36+E39)</f>
        <v>28147.68</v>
      </c>
      <c r="F32" s="84">
        <f t="shared" ref="F32:I32" si="10">SUM(F33+F36)</f>
        <v>30000</v>
      </c>
      <c r="G32" s="84">
        <f t="shared" si="10"/>
        <v>25000</v>
      </c>
      <c r="H32" s="84">
        <f t="shared" si="10"/>
        <v>33000</v>
      </c>
      <c r="I32" s="84">
        <f t="shared" si="10"/>
        <v>33000</v>
      </c>
    </row>
    <row r="33" spans="1:9" x14ac:dyDescent="0.25">
      <c r="A33" s="200" t="s">
        <v>78</v>
      </c>
      <c r="B33" s="201"/>
      <c r="C33" s="202"/>
      <c r="D33" s="80" t="s">
        <v>62</v>
      </c>
      <c r="E33" s="90">
        <f>SUM(E34)</f>
        <v>0</v>
      </c>
      <c r="F33" s="128">
        <f t="shared" ref="F33:I33" si="11">SUM(F34)</f>
        <v>0</v>
      </c>
      <c r="G33" s="128">
        <f t="shared" si="11"/>
        <v>0</v>
      </c>
      <c r="H33" s="128">
        <f t="shared" si="11"/>
        <v>0</v>
      </c>
      <c r="I33" s="128">
        <f t="shared" si="11"/>
        <v>0</v>
      </c>
    </row>
    <row r="34" spans="1:9" ht="25.5" x14ac:dyDescent="0.25">
      <c r="A34" s="86"/>
      <c r="B34" s="87"/>
      <c r="C34" s="88">
        <v>4</v>
      </c>
      <c r="D34" s="30" t="s">
        <v>11</v>
      </c>
      <c r="E34" s="70">
        <f>SUM(E35)</f>
        <v>0</v>
      </c>
      <c r="F34" s="71">
        <v>0</v>
      </c>
      <c r="G34" s="71">
        <v>0</v>
      </c>
      <c r="H34" s="71">
        <v>0</v>
      </c>
      <c r="I34" s="71">
        <v>0</v>
      </c>
    </row>
    <row r="35" spans="1:9" ht="25.5" x14ac:dyDescent="0.25">
      <c r="A35" s="86"/>
      <c r="B35" s="87"/>
      <c r="C35" s="88">
        <v>42</v>
      </c>
      <c r="D35" s="30" t="s">
        <v>11</v>
      </c>
      <c r="E35" s="70">
        <v>0</v>
      </c>
      <c r="F35" s="71">
        <v>0</v>
      </c>
      <c r="G35" s="71">
        <v>0</v>
      </c>
      <c r="H35" s="71">
        <v>0</v>
      </c>
      <c r="I35" s="71">
        <v>0</v>
      </c>
    </row>
    <row r="36" spans="1:9" x14ac:dyDescent="0.25">
      <c r="A36" s="188" t="s">
        <v>79</v>
      </c>
      <c r="B36" s="189"/>
      <c r="C36" s="190"/>
      <c r="D36" s="80" t="s">
        <v>61</v>
      </c>
      <c r="E36" s="123">
        <f>SUM(E37)</f>
        <v>26820.68</v>
      </c>
      <c r="F36" s="125">
        <f t="shared" ref="F36:I36" si="12">SUM(F37)</f>
        <v>30000</v>
      </c>
      <c r="G36" s="125">
        <f t="shared" si="12"/>
        <v>25000</v>
      </c>
      <c r="H36" s="125">
        <f t="shared" si="12"/>
        <v>33000</v>
      </c>
      <c r="I36" s="125">
        <f t="shared" si="12"/>
        <v>33000</v>
      </c>
    </row>
    <row r="37" spans="1:9" ht="25.5" x14ac:dyDescent="0.25">
      <c r="A37" s="191">
        <v>4</v>
      </c>
      <c r="B37" s="192"/>
      <c r="C37" s="193"/>
      <c r="D37" s="30" t="s">
        <v>11</v>
      </c>
      <c r="E37" s="70">
        <f>SUM(E38)</f>
        <v>26820.68</v>
      </c>
      <c r="F37" s="71">
        <f>SUM(F38)</f>
        <v>30000</v>
      </c>
      <c r="G37" s="71">
        <f>SUM(G38)</f>
        <v>25000</v>
      </c>
      <c r="H37" s="71">
        <v>33000</v>
      </c>
      <c r="I37" s="71">
        <v>33000</v>
      </c>
    </row>
    <row r="38" spans="1:9" ht="25.5" x14ac:dyDescent="0.25">
      <c r="A38" s="194">
        <v>42</v>
      </c>
      <c r="B38" s="195"/>
      <c r="C38" s="196"/>
      <c r="D38" s="30" t="s">
        <v>26</v>
      </c>
      <c r="E38" s="70">
        <v>26820.68</v>
      </c>
      <c r="F38" s="71">
        <v>30000</v>
      </c>
      <c r="G38" s="71">
        <v>25000</v>
      </c>
      <c r="H38" s="71">
        <v>33000</v>
      </c>
      <c r="I38" s="71">
        <v>33000</v>
      </c>
    </row>
    <row r="39" spans="1:9" x14ac:dyDescent="0.25">
      <c r="A39" s="188" t="s">
        <v>92</v>
      </c>
      <c r="B39" s="189"/>
      <c r="C39" s="190"/>
      <c r="D39" s="80" t="s">
        <v>90</v>
      </c>
      <c r="E39" s="123">
        <f>SUM(E40)</f>
        <v>1327</v>
      </c>
      <c r="F39" s="125">
        <f t="shared" ref="F39:I39" si="13">SUM(F40)</f>
        <v>0</v>
      </c>
      <c r="G39" s="125">
        <f t="shared" si="13"/>
        <v>0</v>
      </c>
      <c r="H39" s="125">
        <f t="shared" si="13"/>
        <v>33000</v>
      </c>
      <c r="I39" s="125">
        <f t="shared" si="13"/>
        <v>33000</v>
      </c>
    </row>
    <row r="40" spans="1:9" ht="25.5" x14ac:dyDescent="0.25">
      <c r="A40" s="191">
        <v>4</v>
      </c>
      <c r="B40" s="192"/>
      <c r="C40" s="193"/>
      <c r="D40" s="30" t="s">
        <v>11</v>
      </c>
      <c r="E40" s="70">
        <f>SUM(E41)</f>
        <v>1327</v>
      </c>
      <c r="F40" s="71">
        <v>0</v>
      </c>
      <c r="G40" s="71">
        <f>SUM(G41)</f>
        <v>0</v>
      </c>
      <c r="H40" s="71">
        <v>33000</v>
      </c>
      <c r="I40" s="71">
        <v>33000</v>
      </c>
    </row>
    <row r="41" spans="1:9" ht="25.5" x14ac:dyDescent="0.25">
      <c r="A41" s="194">
        <v>42</v>
      </c>
      <c r="B41" s="195"/>
      <c r="C41" s="196"/>
      <c r="D41" s="30" t="s">
        <v>26</v>
      </c>
      <c r="E41" s="70">
        <v>1327</v>
      </c>
      <c r="F41" s="71">
        <v>0</v>
      </c>
      <c r="G41" s="71">
        <v>0</v>
      </c>
      <c r="H41" s="71">
        <v>33000</v>
      </c>
      <c r="I41" s="71">
        <v>33000</v>
      </c>
    </row>
  </sheetData>
  <mergeCells count="34">
    <mergeCell ref="A8:C8"/>
    <mergeCell ref="A9:C9"/>
    <mergeCell ref="A10:C10"/>
    <mergeCell ref="A16:C16"/>
    <mergeCell ref="A19:C19"/>
    <mergeCell ref="A14:C14"/>
    <mergeCell ref="A15:C15"/>
    <mergeCell ref="A17:C17"/>
    <mergeCell ref="A11:C11"/>
    <mergeCell ref="A18:C18"/>
    <mergeCell ref="A6:C6"/>
    <mergeCell ref="A7:C7"/>
    <mergeCell ref="A3:I3"/>
    <mergeCell ref="A5:C5"/>
    <mergeCell ref="A1:J1"/>
    <mergeCell ref="A20:C20"/>
    <mergeCell ref="A22:C22"/>
    <mergeCell ref="A23:C23"/>
    <mergeCell ref="A24:C24"/>
    <mergeCell ref="A26:C26"/>
    <mergeCell ref="A25:C25"/>
    <mergeCell ref="A21:C21"/>
    <mergeCell ref="A39:C39"/>
    <mergeCell ref="A40:C40"/>
    <mergeCell ref="A41:C41"/>
    <mergeCell ref="A38:C38"/>
    <mergeCell ref="A27:C27"/>
    <mergeCell ref="A32:C32"/>
    <mergeCell ref="A36:C36"/>
    <mergeCell ref="A37:C37"/>
    <mergeCell ref="A33:C33"/>
    <mergeCell ref="A28:C28"/>
    <mergeCell ref="A30:C30"/>
    <mergeCell ref="A29:C29"/>
  </mergeCells>
  <pageMargins left="0.7" right="0.7" top="0.75" bottom="0.75" header="0.3" footer="0.3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Korisnik22</cp:lastModifiedBy>
  <cp:lastPrinted>2023-10-24T14:17:47Z</cp:lastPrinted>
  <dcterms:created xsi:type="dcterms:W3CDTF">2022-08-12T12:51:27Z</dcterms:created>
  <dcterms:modified xsi:type="dcterms:W3CDTF">2026-02-24T13:22:13Z</dcterms:modified>
</cp:coreProperties>
</file>